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755" documentId="8_{5E9F79BB-0DE2-4B6E-881F-B5DA586F4BE0}" xr6:coauthVersionLast="47" xr6:coauthVersionMax="47" xr10:uidLastSave="{124423F2-C3C8-4BF1-AAC0-B8F783EF8B54}"/>
  <bookViews>
    <workbookView xWindow="23880" yWindow="-120" windowWidth="29040" windowHeight="15720" tabRatio="782" xr2:uid="{00000000-000D-0000-FFFF-FFFF00000000}"/>
  </bookViews>
  <sheets>
    <sheet name="Licenciés FFSU" sheetId="24" r:id="rId1"/>
    <sheet name="Participants + Challenge" sheetId="22" r:id="rId2"/>
    <sheet name="Participations" sheetId="23" r:id="rId3"/>
    <sheet name="National" sheetId="15" r:id="rId4"/>
    <sheet name="Tournois" sheetId="21" r:id="rId5"/>
    <sheet name="Eq acad" sheetId="8" r:id="rId6"/>
    <sheet name="Qualif CFU" sheetId="5" r:id="rId7"/>
    <sheet name="AC Ind NC" sheetId="4" state="hidden" r:id="rId8"/>
    <sheet name="TO de Noel" sheetId="2" state="hidden" r:id="rId9"/>
    <sheet name="TO de Printemps" sheetId="3" state="hidden" r:id="rId10"/>
  </sheets>
  <externalReferences>
    <externalReference r:id="rId11"/>
  </externalReferences>
  <definedNames>
    <definedName name="Joueurs">[1]liste!$A$9:$F$174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3" l="1"/>
  <c r="H25" i="23"/>
  <c r="I24" i="23"/>
  <c r="H24" i="23"/>
  <c r="I23" i="23"/>
  <c r="H23" i="23"/>
  <c r="K86" i="21"/>
  <c r="K84" i="21"/>
  <c r="K79" i="21"/>
  <c r="K77" i="21"/>
  <c r="K88" i="21"/>
  <c r="J88" i="21"/>
  <c r="J32" i="5"/>
  <c r="K32" i="5"/>
  <c r="L32" i="5"/>
  <c r="J33" i="5"/>
  <c r="K33" i="5"/>
  <c r="L33" i="5"/>
  <c r="J34" i="5"/>
  <c r="K34" i="5"/>
  <c r="L34" i="5"/>
  <c r="J35" i="5"/>
  <c r="K35" i="5"/>
  <c r="L35" i="5"/>
  <c r="J36" i="5"/>
  <c r="K36" i="5"/>
  <c r="L36" i="5"/>
  <c r="J37" i="5"/>
  <c r="K37" i="5"/>
  <c r="L37" i="5"/>
  <c r="J38" i="5"/>
  <c r="K38" i="5"/>
  <c r="L38" i="5"/>
  <c r="J39" i="5"/>
  <c r="K39" i="5"/>
  <c r="L39" i="5"/>
  <c r="J40" i="5"/>
  <c r="K40" i="5"/>
  <c r="L40" i="5"/>
  <c r="J41" i="5"/>
  <c r="K41" i="5"/>
  <c r="L41" i="5"/>
  <c r="J4" i="5"/>
  <c r="K4" i="5"/>
  <c r="L4" i="5"/>
  <c r="J5" i="5"/>
  <c r="K5" i="5"/>
  <c r="L5" i="5"/>
  <c r="J6" i="5"/>
  <c r="K6" i="5"/>
  <c r="L6" i="5"/>
  <c r="J7" i="5"/>
  <c r="K7" i="5"/>
  <c r="L7" i="5"/>
  <c r="J8" i="5"/>
  <c r="K8" i="5"/>
  <c r="L8" i="5"/>
  <c r="J9" i="5"/>
  <c r="K9" i="5"/>
  <c r="L9" i="5"/>
  <c r="J10" i="5"/>
  <c r="K10" i="5"/>
  <c r="L10" i="5"/>
  <c r="J12" i="5"/>
  <c r="K12" i="5"/>
  <c r="L12" i="5"/>
  <c r="J13" i="5"/>
  <c r="K13" i="5"/>
  <c r="L13" i="5"/>
  <c r="J14" i="5"/>
  <c r="K14" i="5"/>
  <c r="L14" i="5"/>
  <c r="J15" i="5"/>
  <c r="K15" i="5"/>
  <c r="L15" i="5"/>
  <c r="J16" i="5"/>
  <c r="K16" i="5"/>
  <c r="L16" i="5"/>
  <c r="J18" i="5"/>
  <c r="K18" i="5"/>
  <c r="L18" i="5"/>
  <c r="J19" i="5"/>
  <c r="K19" i="5"/>
  <c r="L19" i="5"/>
  <c r="J20" i="5"/>
  <c r="K20" i="5"/>
  <c r="L20" i="5"/>
  <c r="J21" i="5"/>
  <c r="K21" i="5"/>
  <c r="L21" i="5"/>
  <c r="J22" i="5"/>
  <c r="K22" i="5"/>
  <c r="L22" i="5"/>
  <c r="J23" i="5"/>
  <c r="K23" i="5"/>
  <c r="L23" i="5"/>
  <c r="J24" i="5"/>
  <c r="K24" i="5"/>
  <c r="L24" i="5"/>
  <c r="J26" i="5"/>
  <c r="K26" i="5"/>
  <c r="L26" i="5"/>
  <c r="J27" i="5"/>
  <c r="K27" i="5"/>
  <c r="L27" i="5"/>
  <c r="J28" i="5"/>
  <c r="K28" i="5"/>
  <c r="L28" i="5"/>
  <c r="J29" i="5"/>
  <c r="K29" i="5"/>
  <c r="L29" i="5"/>
  <c r="J30" i="5"/>
  <c r="K30" i="5"/>
  <c r="L30" i="5"/>
  <c r="J31" i="5"/>
  <c r="K31" i="5"/>
  <c r="L31" i="5"/>
  <c r="L53" i="21"/>
  <c r="K53" i="21"/>
  <c r="J53" i="21"/>
  <c r="J52" i="21"/>
  <c r="L51" i="21"/>
  <c r="K51" i="21"/>
  <c r="J51" i="21"/>
  <c r="K50" i="21"/>
  <c r="J50" i="21"/>
  <c r="L49" i="21"/>
  <c r="K49" i="21"/>
  <c r="J49" i="21"/>
  <c r="L48" i="21"/>
  <c r="K48" i="21"/>
  <c r="J48" i="21"/>
  <c r="L47" i="21"/>
  <c r="K47" i="21"/>
  <c r="J47" i="21"/>
  <c r="L59" i="21"/>
  <c r="K59" i="21"/>
  <c r="J59" i="21"/>
  <c r="L60" i="21"/>
  <c r="K60" i="21"/>
  <c r="J60" i="21"/>
  <c r="K58" i="21"/>
  <c r="J58" i="21"/>
  <c r="L57" i="21"/>
  <c r="K57" i="21"/>
  <c r="J57" i="21"/>
  <c r="L56" i="21"/>
  <c r="K56" i="21"/>
  <c r="J56" i="21"/>
  <c r="L55" i="21"/>
  <c r="K55" i="21"/>
  <c r="J55" i="21"/>
  <c r="L54" i="21"/>
  <c r="K54" i="21"/>
  <c r="J54" i="21"/>
  <c r="L19" i="21"/>
  <c r="K19" i="21"/>
  <c r="J19" i="21"/>
  <c r="L18" i="21"/>
  <c r="K18" i="21"/>
  <c r="J18" i="21"/>
  <c r="L17" i="21"/>
  <c r="K17" i="21"/>
  <c r="J17" i="21"/>
  <c r="L16" i="21"/>
  <c r="K16" i="21"/>
  <c r="J16" i="21"/>
  <c r="L15" i="21"/>
  <c r="K15" i="21"/>
  <c r="J15" i="21"/>
  <c r="L14" i="21"/>
  <c r="K14" i="21"/>
  <c r="J14" i="21"/>
  <c r="L13" i="21"/>
  <c r="K13" i="21"/>
  <c r="J13" i="21"/>
  <c r="L12" i="21"/>
  <c r="K12" i="21"/>
  <c r="J12" i="21"/>
  <c r="L11" i="21"/>
  <c r="K11" i="21"/>
  <c r="J11" i="21"/>
  <c r="L10" i="21"/>
  <c r="K10" i="21"/>
  <c r="J10" i="21"/>
  <c r="L9" i="21"/>
  <c r="K9" i="21"/>
  <c r="J9" i="21"/>
  <c r="L8" i="21"/>
  <c r="K8" i="21"/>
  <c r="J8" i="21"/>
  <c r="L7" i="21"/>
  <c r="K7" i="21"/>
  <c r="J7" i="21"/>
  <c r="L6" i="21"/>
  <c r="K6" i="21"/>
  <c r="J6" i="21"/>
  <c r="L5" i="21"/>
  <c r="K5" i="21"/>
  <c r="J5" i="21"/>
  <c r="L4" i="21"/>
  <c r="K4" i="21"/>
  <c r="J4" i="21"/>
  <c r="L20" i="21"/>
  <c r="K20" i="21"/>
  <c r="J20" i="21"/>
  <c r="J25" i="23"/>
  <c r="K25" i="23"/>
  <c r="L25" i="23"/>
  <c r="M25" i="23"/>
  <c r="N25" i="23"/>
  <c r="O25" i="23"/>
  <c r="P25" i="23"/>
  <c r="Q25" i="23"/>
  <c r="I28" i="23" l="1"/>
  <c r="H28" i="23"/>
</calcChain>
</file>

<file path=xl/sharedStrings.xml><?xml version="1.0" encoding="utf-8"?>
<sst xmlns="http://schemas.openxmlformats.org/spreadsheetml/2006/main" count="2538" uniqueCount="314">
  <si>
    <t>F</t>
  </si>
  <si>
    <t>INSA DE LYON</t>
  </si>
  <si>
    <t>UDL - UTE LYON 3</t>
  </si>
  <si>
    <t>G</t>
  </si>
  <si>
    <t>UDL - UTE LYON 1 SCIENCES</t>
  </si>
  <si>
    <t>UDL - UTE LYON 2</t>
  </si>
  <si>
    <t>UDL - UTE LYON 1 POLYTECH</t>
  </si>
  <si>
    <t>JADIN</t>
  </si>
  <si>
    <t>GUILHEM</t>
  </si>
  <si>
    <t>FELIX</t>
  </si>
  <si>
    <t>DATES</t>
  </si>
  <si>
    <t>EQUIPES</t>
  </si>
  <si>
    <t>M</t>
  </si>
  <si>
    <t>ANIMATION</t>
  </si>
  <si>
    <t>INDIVIDUEL</t>
  </si>
  <si>
    <t>TOURNOI DE RENTREE</t>
  </si>
  <si>
    <t>DOUBLE</t>
  </si>
  <si>
    <t xml:space="preserve">TOURNOI PAR EQUIPE DE 3 MIXTE </t>
  </si>
  <si>
    <t>TOURNOI DE NOEL</t>
  </si>
  <si>
    <t>TOURNOI DE FEVRIER</t>
  </si>
  <si>
    <t>TOURNOI DE MARS</t>
  </si>
  <si>
    <t>TOURNOI DE PRINTEMPS</t>
  </si>
  <si>
    <t>ACADEMIQUE</t>
  </si>
  <si>
    <t>NON CLASSES</t>
  </si>
  <si>
    <t>EQUIPE</t>
  </si>
  <si>
    <t>RONDAGE ITALIENNE</t>
  </si>
  <si>
    <t>CLASSES</t>
  </si>
  <si>
    <t>EQUIPE MIXTE DE 5</t>
  </si>
  <si>
    <t>Championnat de France</t>
  </si>
  <si>
    <t>Tennis de table</t>
  </si>
  <si>
    <t>Masculin</t>
  </si>
  <si>
    <t>Individuel</t>
  </si>
  <si>
    <t xml:space="preserve">Tennis de table </t>
  </si>
  <si>
    <t>Double</t>
  </si>
  <si>
    <t>Féminin</t>
  </si>
  <si>
    <t>Mixte</t>
  </si>
  <si>
    <t xml:space="preserve">Equipe mixte </t>
  </si>
  <si>
    <t>LIC FFTT</t>
  </si>
  <si>
    <t>CLAS</t>
  </si>
  <si>
    <t>PTS</t>
  </si>
  <si>
    <t>Autres résultats</t>
  </si>
  <si>
    <t>Tennis de table Individuel</t>
  </si>
  <si>
    <t>Tournoi de rentrée C</t>
  </si>
  <si>
    <t>Tournoi de rentrée NC</t>
  </si>
  <si>
    <t>Tennis de table par équipe</t>
  </si>
  <si>
    <t>Tournoi par équipe de 3 Mixte C</t>
  </si>
  <si>
    <t>Tournoi par équipe de 3 Mixte NC</t>
  </si>
  <si>
    <t>Tournoi de Noel C</t>
  </si>
  <si>
    <t>Tournoi de Noel NC</t>
  </si>
  <si>
    <t>Tournoi de Février C</t>
  </si>
  <si>
    <t>Tournoi de Février NC</t>
  </si>
  <si>
    <t>Tournoi de Mars C</t>
  </si>
  <si>
    <t>Tournoi de Mars NC</t>
  </si>
  <si>
    <t>Tournoi de d'Avril C</t>
  </si>
  <si>
    <t>Tournoi de d'Avril NC</t>
  </si>
  <si>
    <t>Championnat d'Académie</t>
  </si>
  <si>
    <t>Equipe Classé
Rondade à l'Italienne</t>
  </si>
  <si>
    <t>Equipe Non Classé
Rondade à l'Italienne</t>
  </si>
  <si>
    <t>Double C</t>
  </si>
  <si>
    <t>Double NC</t>
  </si>
  <si>
    <t>Classés</t>
  </si>
  <si>
    <t>Non Classés</t>
  </si>
  <si>
    <t>MARINE</t>
  </si>
  <si>
    <t>PIERRE</t>
  </si>
  <si>
    <t>Equipe mixte 
2G et 1F</t>
  </si>
  <si>
    <t>CFU</t>
  </si>
  <si>
    <t>LYON</t>
  </si>
  <si>
    <t>GRENOBLE</t>
  </si>
  <si>
    <t>CLERMONT</t>
  </si>
  <si>
    <t>PARTICIPANTS</t>
  </si>
  <si>
    <t>PARTICIPATIONS</t>
  </si>
  <si>
    <t>Ute</t>
  </si>
  <si>
    <t>Ecole</t>
  </si>
  <si>
    <t>GATHERON</t>
  </si>
  <si>
    <t>DORIS</t>
  </si>
  <si>
    <t>SOCCARD</t>
  </si>
  <si>
    <t>ROBINSON</t>
  </si>
  <si>
    <t>ECAM LYON</t>
  </si>
  <si>
    <t>PIETRUCZANIS</t>
  </si>
  <si>
    <t>BAPTISTE</t>
  </si>
  <si>
    <t>ANTOINE</t>
  </si>
  <si>
    <t>NATHAN</t>
  </si>
  <si>
    <t>FERIGO</t>
  </si>
  <si>
    <t>ELIOTT</t>
  </si>
  <si>
    <t>PECCHIOLI</t>
  </si>
  <si>
    <t>THEO</t>
  </si>
  <si>
    <t>TISSOT</t>
  </si>
  <si>
    <t>COME</t>
  </si>
  <si>
    <t>MATIS</t>
  </si>
  <si>
    <t>VILLARD</t>
  </si>
  <si>
    <t>GALLISSIAN</t>
  </si>
  <si>
    <t>UDL - UTE LYON 1 IUT</t>
  </si>
  <si>
    <t>MOUAWAD</t>
  </si>
  <si>
    <t>LOUIS EDMOND</t>
  </si>
  <si>
    <t>LY</t>
  </si>
  <si>
    <t>NEO</t>
  </si>
  <si>
    <t>MARTIN</t>
  </si>
  <si>
    <t>PROPOSITION</t>
  </si>
  <si>
    <t>ACAD</t>
  </si>
  <si>
    <t>CLASSES + NON CLASSE</t>
  </si>
  <si>
    <t>NATIONAL IND + EQ</t>
  </si>
  <si>
    <t>VALENTIN</t>
  </si>
  <si>
    <t>TENNIS DE TABLE 2024 / 2025</t>
  </si>
  <si>
    <t>TENNIS DE TABLE   2024 / 2025</t>
  </si>
  <si>
    <t>TENNIS DE TABLE  2024 /2025</t>
  </si>
  <si>
    <t>TENNIS DE TABLE  2024 / 2025</t>
  </si>
  <si>
    <t>MOGENET</t>
  </si>
  <si>
    <t>MA3U025068</t>
  </si>
  <si>
    <t>BATONON</t>
  </si>
  <si>
    <t>CANDICE</t>
  </si>
  <si>
    <t>MA2U047989</t>
  </si>
  <si>
    <t>AIT-OUARAB</t>
  </si>
  <si>
    <t>SILYA</t>
  </si>
  <si>
    <t>MA3U045725</t>
  </si>
  <si>
    <t>DUBUIS</t>
  </si>
  <si>
    <t>AILIE</t>
  </si>
  <si>
    <t>MQ1E032113</t>
  </si>
  <si>
    <t>COLIN</t>
  </si>
  <si>
    <t>ESTHER</t>
  </si>
  <si>
    <t>MQ1E046321</t>
  </si>
  <si>
    <t>LE DANTEC</t>
  </si>
  <si>
    <t>YOHANN</t>
  </si>
  <si>
    <t>MA3U043164</t>
  </si>
  <si>
    <t>PIZZOLATO</t>
  </si>
  <si>
    <t>MA1U031717</t>
  </si>
  <si>
    <t>FURLANETTO</t>
  </si>
  <si>
    <t>CAMILLE</t>
  </si>
  <si>
    <t>MA1U005506</t>
  </si>
  <si>
    <t>MQ1E018209</t>
  </si>
  <si>
    <t>LEBRE</t>
  </si>
  <si>
    <t>MQ1E032155</t>
  </si>
  <si>
    <t>MARGERIT</t>
  </si>
  <si>
    <t>MILO</t>
  </si>
  <si>
    <t>MA3U048489</t>
  </si>
  <si>
    <t>DUPUY</t>
  </si>
  <si>
    <t>TRISTAN</t>
  </si>
  <si>
    <t>MQ1E024872</t>
  </si>
  <si>
    <t>MQ1E022727</t>
  </si>
  <si>
    <t>MA3U043690</t>
  </si>
  <si>
    <t>PERRIER</t>
  </si>
  <si>
    <t>MQ1E011440</t>
  </si>
  <si>
    <t>AL HAYEK</t>
  </si>
  <si>
    <t>JOE</t>
  </si>
  <si>
    <t>MA1U017610</t>
  </si>
  <si>
    <t>BONFILS</t>
  </si>
  <si>
    <t>HOURS</t>
  </si>
  <si>
    <t>JULES</t>
  </si>
  <si>
    <t>MA3U045628</t>
  </si>
  <si>
    <t>HOFFSTETTER</t>
  </si>
  <si>
    <t>GAETAN</t>
  </si>
  <si>
    <t>MA3U037814</t>
  </si>
  <si>
    <t>DINH</t>
  </si>
  <si>
    <t>DUC NGHIA</t>
  </si>
  <si>
    <t>MA2U047990</t>
  </si>
  <si>
    <t>EL ATTAR</t>
  </si>
  <si>
    <t>MOHAMED AMINE</t>
  </si>
  <si>
    <t>MA1P043481</t>
  </si>
  <si>
    <t>MQ1E022737</t>
  </si>
  <si>
    <t>ANDRIAMBOAVONJY</t>
  </si>
  <si>
    <t>ALEXANDRE LOVANIAINA</t>
  </si>
  <si>
    <t>MQ1E022736</t>
  </si>
  <si>
    <t>STERCKX</t>
  </si>
  <si>
    <t>AXEL</t>
  </si>
  <si>
    <t>MQ1E044683</t>
  </si>
  <si>
    <t>BALBAN</t>
  </si>
  <si>
    <t>FANNY</t>
  </si>
  <si>
    <t>MA1I005665</t>
  </si>
  <si>
    <t>SIMSEK</t>
  </si>
  <si>
    <t>NURSENA</t>
  </si>
  <si>
    <t>MA2U047995</t>
  </si>
  <si>
    <t>MA2U047997</t>
  </si>
  <si>
    <t>MA1U008744</t>
  </si>
  <si>
    <t>ROGER</t>
  </si>
  <si>
    <t>MQ1E018197</t>
  </si>
  <si>
    <t>NOURRY</t>
  </si>
  <si>
    <t>MA1P017587</t>
  </si>
  <si>
    <t>DELABY</t>
  </si>
  <si>
    <t>MALO</t>
  </si>
  <si>
    <t>MQ1E032578</t>
  </si>
  <si>
    <t>LOPES--MORENO</t>
  </si>
  <si>
    <t>ALEXAN</t>
  </si>
  <si>
    <t>MQ1E022739</t>
  </si>
  <si>
    <t>AROULT</t>
  </si>
  <si>
    <t>GASPAR</t>
  </si>
  <si>
    <t>MQ1E040796</t>
  </si>
  <si>
    <t>MQ1E018380</t>
  </si>
  <si>
    <t>MF1E042865</t>
  </si>
  <si>
    <t>TRACLET</t>
  </si>
  <si>
    <t>MA3U039032</t>
  </si>
  <si>
    <t>MQ1E012487</t>
  </si>
  <si>
    <t>LOI</t>
  </si>
  <si>
    <t>SEYMOUR</t>
  </si>
  <si>
    <t>MQ1E043415</t>
  </si>
  <si>
    <t>MQ1E011441</t>
  </si>
  <si>
    <t>MA1P006665</t>
  </si>
  <si>
    <t>RUSCONI</t>
  </si>
  <si>
    <t>DAVIDE</t>
  </si>
  <si>
    <t>MQ1E018256</t>
  </si>
  <si>
    <t>GROB</t>
  </si>
  <si>
    <t>THOMAS</t>
  </si>
  <si>
    <t>MQ1E039622</t>
  </si>
  <si>
    <t>MA1U079873</t>
  </si>
  <si>
    <t>TR</t>
  </si>
  <si>
    <t>TEQ</t>
  </si>
  <si>
    <t>ACAD-NC</t>
  </si>
  <si>
    <t>ACAD-C</t>
  </si>
  <si>
    <t>TN</t>
  </si>
  <si>
    <t>TF</t>
  </si>
  <si>
    <t>ACAD-EQ</t>
  </si>
  <si>
    <t>ACD-EQ</t>
  </si>
  <si>
    <t>TM</t>
  </si>
  <si>
    <t>TP</t>
  </si>
  <si>
    <t>MJ1E041376</t>
  </si>
  <si>
    <t>EM LYON</t>
  </si>
  <si>
    <t>ARNAUD</t>
  </si>
  <si>
    <t>ZHEN</t>
  </si>
  <si>
    <t>MT1E013629</t>
  </si>
  <si>
    <t>COB VETAGROP LYON</t>
  </si>
  <si>
    <t>MATHIS</t>
  </si>
  <si>
    <t>DE GIOVANNI</t>
  </si>
  <si>
    <t>MA1U039344</t>
  </si>
  <si>
    <t>LOUIS</t>
  </si>
  <si>
    <t>LOPEZ</t>
  </si>
  <si>
    <t>MA2U088113</t>
  </si>
  <si>
    <t>SYLVAIN</t>
  </si>
  <si>
    <t>KNOPP</t>
  </si>
  <si>
    <t>MT1E058887</t>
  </si>
  <si>
    <t>FAURE</t>
  </si>
  <si>
    <t>MQ1E011444</t>
  </si>
  <si>
    <t>LILIAN</t>
  </si>
  <si>
    <t>GUITART ARNAU</t>
  </si>
  <si>
    <t>MA3U089660</t>
  </si>
  <si>
    <t>MATHIEU</t>
  </si>
  <si>
    <t>VIGNAT</t>
  </si>
  <si>
    <t>MQ1E087786</t>
  </si>
  <si>
    <t>JUSTIN</t>
  </si>
  <si>
    <t>CUZIN</t>
  </si>
  <si>
    <t>MQ1E011454</t>
  </si>
  <si>
    <t>AUGUSTIN</t>
  </si>
  <si>
    <t>PERRIN</t>
  </si>
  <si>
    <t>MA2U024463</t>
  </si>
  <si>
    <t>LORICK</t>
  </si>
  <si>
    <t>BUFFAVAND</t>
  </si>
  <si>
    <t>MA2U047993</t>
  </si>
  <si>
    <t>AXELLE</t>
  </si>
  <si>
    <t>LASSALLE</t>
  </si>
  <si>
    <t>MA2U047996</t>
  </si>
  <si>
    <t>AALIYA</t>
  </si>
  <si>
    <t>VAJANDAR</t>
  </si>
  <si>
    <t>MJ1E040706</t>
  </si>
  <si>
    <t>PAULINE</t>
  </si>
  <si>
    <t>PETIT</t>
  </si>
  <si>
    <t>MA2U075992</t>
  </si>
  <si>
    <t>AURORE</t>
  </si>
  <si>
    <t>MARCHAND</t>
  </si>
  <si>
    <t>MA11074474</t>
  </si>
  <si>
    <t>UDL - UTE LYON 1 APS</t>
  </si>
  <si>
    <t>MANON</t>
  </si>
  <si>
    <t>THEBAULT</t>
  </si>
  <si>
    <t>MA11013530</t>
  </si>
  <si>
    <t>MARION</t>
  </si>
  <si>
    <t>DEBADTS</t>
  </si>
  <si>
    <t>MA2U047992</t>
  </si>
  <si>
    <t>ETIENNE</t>
  </si>
  <si>
    <t>ICARD</t>
  </si>
  <si>
    <t>MA2U075993</t>
  </si>
  <si>
    <t>MANECH</t>
  </si>
  <si>
    <t>PONSOT</t>
  </si>
  <si>
    <t>MA2U047991</t>
  </si>
  <si>
    <t>NICOLAS</t>
  </si>
  <si>
    <t>EROVIC</t>
  </si>
  <si>
    <t>BERGÈRE</t>
  </si>
  <si>
    <t>GUILLAUME</t>
  </si>
  <si>
    <t>MA2U089504</t>
  </si>
  <si>
    <t>6941707</t>
  </si>
  <si>
    <t>10</t>
  </si>
  <si>
    <t>1036</t>
  </si>
  <si>
    <t/>
  </si>
  <si>
    <t>7721568</t>
  </si>
  <si>
    <t>6</t>
  </si>
  <si>
    <t>634</t>
  </si>
  <si>
    <t>750</t>
  </si>
  <si>
    <t>11</t>
  </si>
  <si>
    <t>4222132</t>
  </si>
  <si>
    <t>8</t>
  </si>
  <si>
    <t>868</t>
  </si>
  <si>
    <t>800</t>
  </si>
  <si>
    <t>6943906</t>
  </si>
  <si>
    <t>798</t>
  </si>
  <si>
    <t>500</t>
  </si>
  <si>
    <t>S</t>
  </si>
  <si>
    <t>MCHANGAMA</t>
  </si>
  <si>
    <t>ASSIMINI</t>
  </si>
  <si>
    <t>MA1U005563</t>
  </si>
  <si>
    <t>MANJOT</t>
  </si>
  <si>
    <t>AUDREY</t>
  </si>
  <si>
    <t>MA2U047994</t>
  </si>
  <si>
    <t>BROCKLY</t>
  </si>
  <si>
    <t>MATTEO</t>
  </si>
  <si>
    <t>MA11010260</t>
  </si>
  <si>
    <t>LIN</t>
  </si>
  <si>
    <t>LAURENT</t>
  </si>
  <si>
    <t>MJ1E025936</t>
  </si>
  <si>
    <t>UZAN</t>
  </si>
  <si>
    <t>LEO</t>
  </si>
  <si>
    <t>MJ1E033922</t>
  </si>
  <si>
    <t>YANG</t>
  </si>
  <si>
    <t>WENDONG</t>
  </si>
  <si>
    <t>ECOLE NORMALE SUP DE LYON</t>
  </si>
  <si>
    <t>MK1E047154</t>
  </si>
  <si>
    <t>DELEGLISE</t>
  </si>
  <si>
    <t>MATTHIEU</t>
  </si>
  <si>
    <t>MQ1E094382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</si>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</sst>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8000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660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4"/>
      <name val="Calibri"/>
      <family val="2"/>
      <scheme val="minor"/>
    </font>
    <font>
      <sz val="7.5"/>
      <color rgb="FF006600"/>
      <name val="Calibri"/>
      <family val="2"/>
      <scheme val="minor"/>
    </font>
    <font>
      <sz val="10"/>
      <color rgb="FFFF0000"/>
      <name val="Calibri"/>
      <family val="2"/>
    </font>
    <font>
      <sz val="10"/>
      <color rgb="FF000099"/>
      <name val="Calibri"/>
      <family val="2"/>
    </font>
    <font>
      <sz val="10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omic Sans MS"/>
      <family val="2"/>
    </font>
    <font>
      <sz val="11"/>
      <color indexed="9"/>
      <name val="Comic Sans MS"/>
      <family val="2"/>
    </font>
    <font>
      <sz val="11"/>
      <color indexed="10"/>
      <name val="Comic Sans MS"/>
      <family val="2"/>
    </font>
    <font>
      <b/>
      <sz val="11"/>
      <color indexed="52"/>
      <name val="Comic Sans MS"/>
      <family val="2"/>
    </font>
    <font>
      <sz val="11"/>
      <color indexed="52"/>
      <name val="Comic Sans MS"/>
      <family val="2"/>
    </font>
    <font>
      <sz val="11"/>
      <color indexed="62"/>
      <name val="Comic Sans MS"/>
      <family val="2"/>
    </font>
    <font>
      <sz val="11"/>
      <color indexed="20"/>
      <name val="Comic Sans MS"/>
      <family val="2"/>
    </font>
    <font>
      <sz val="11"/>
      <color indexed="60"/>
      <name val="Comic Sans MS"/>
      <family val="2"/>
    </font>
    <font>
      <sz val="11"/>
      <color indexed="17"/>
      <name val="Comic Sans MS"/>
      <family val="2"/>
    </font>
    <font>
      <b/>
      <sz val="11"/>
      <color indexed="63"/>
      <name val="Comic Sans MS"/>
      <family val="2"/>
    </font>
    <font>
      <i/>
      <sz val="11"/>
      <color indexed="23"/>
      <name val="Comic Sans MS"/>
      <family val="2"/>
    </font>
    <font>
      <b/>
      <sz val="18"/>
      <color indexed="56"/>
      <name val="Cambria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b/>
      <sz val="11"/>
      <color indexed="8"/>
      <name val="Comic Sans MS"/>
      <family val="2"/>
    </font>
    <font>
      <b/>
      <sz val="11"/>
      <color indexed="9"/>
      <name val="Comic Sans MS"/>
      <family val="2"/>
    </font>
    <font>
      <b/>
      <sz val="1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theme="0" tint="-4.9989318521683403E-2"/>
      <name val="Calibri"/>
      <family val="2"/>
      <scheme val="minor"/>
    </font>
    <font>
      <b/>
      <sz val="10"/>
      <color rgb="FF00660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</font>
    <font>
      <b/>
      <sz val="10"/>
      <name val="Calibri"/>
      <family val="2"/>
      <charset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FF00FF"/>
      <name val="Calibri"/>
      <family val="2"/>
    </font>
    <font>
      <sz val="9"/>
      <color rgb="FFFF0000"/>
      <name val="Arial"/>
      <family val="2"/>
    </font>
    <font>
      <b/>
      <sz val="10"/>
      <color rgb="FF0000FF"/>
      <name val="Calibri"/>
      <family val="2"/>
    </font>
    <font>
      <b/>
      <sz val="10"/>
      <color indexed="9"/>
      <name val="Calibri"/>
      <family val="2"/>
    </font>
    <font>
      <b/>
      <sz val="10"/>
      <color rgb="FFFF00FF"/>
      <name val="Calibri"/>
      <family val="2"/>
    </font>
  </fonts>
  <fills count="7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rgb="FF0000FF"/>
      </patternFill>
    </fill>
    <fill>
      <patternFill patternType="solid">
        <fgColor rgb="FF0000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11">
    <xf numFmtId="0" fontId="0" fillId="0" borderId="0"/>
    <xf numFmtId="0" fontId="4" fillId="0" borderId="0"/>
    <xf numFmtId="0" fontId="6" fillId="0" borderId="0"/>
    <xf numFmtId="0" fontId="4" fillId="0" borderId="0"/>
    <xf numFmtId="0" fontId="37" fillId="0" borderId="0"/>
    <xf numFmtId="0" fontId="37" fillId="0" borderId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0" applyNumberFormat="0" applyBorder="0" applyAlignment="0" applyProtection="0"/>
    <xf numFmtId="0" fontId="42" fillId="11" borderId="0" applyNumberFormat="0" applyBorder="0" applyAlignment="0" applyProtection="0"/>
    <xf numFmtId="0" fontId="43" fillId="13" borderId="9" applyNumberFormat="0" applyAlignment="0" applyProtection="0"/>
    <xf numFmtId="0" fontId="44" fillId="14" borderId="10" applyNumberFormat="0" applyAlignment="0" applyProtection="0"/>
    <xf numFmtId="0" fontId="45" fillId="14" borderId="9" applyNumberFormat="0" applyAlignment="0" applyProtection="0"/>
    <xf numFmtId="0" fontId="46" fillId="0" borderId="11" applyNumberFormat="0" applyFill="0" applyAlignment="0" applyProtection="0"/>
    <xf numFmtId="0" fontId="47" fillId="15" borderId="12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4" applyNumberFormat="0" applyFill="0" applyAlignment="0" applyProtection="0"/>
    <xf numFmtId="0" fontId="5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51" fillId="20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51" fillId="36" borderId="0" applyNumberFormat="0" applyBorder="0" applyAlignment="0" applyProtection="0"/>
    <xf numFmtId="0" fontId="51" fillId="40" borderId="0" applyNumberFormat="0" applyBorder="0" applyAlignment="0" applyProtection="0"/>
    <xf numFmtId="0" fontId="1" fillId="16" borderId="13" applyNumberFormat="0" applyFon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2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 applyNumberFormat="0" applyFill="0" applyBorder="0" applyAlignment="0" applyProtection="0"/>
    <xf numFmtId="0" fontId="54" fillId="0" borderId="0"/>
    <xf numFmtId="0" fontId="4" fillId="0" borderId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59" borderId="15" applyNumberFormat="0" applyAlignment="0" applyProtection="0"/>
    <xf numFmtId="0" fontId="58" fillId="59" borderId="15" applyNumberFormat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4" fillId="60" borderId="17" applyNumberFormat="0" applyFont="0" applyAlignment="0" applyProtection="0"/>
    <xf numFmtId="0" fontId="60" fillId="46" borderId="15" applyNumberFormat="0" applyAlignment="0" applyProtection="0"/>
    <xf numFmtId="0" fontId="60" fillId="46" borderId="15" applyNumberFormat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2" fillId="61" borderId="0" applyNumberFormat="0" applyBorder="0" applyAlignment="0" applyProtection="0"/>
    <xf numFmtId="0" fontId="62" fillId="61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64" fillId="59" borderId="18" applyNumberFormat="0" applyAlignment="0" applyProtection="0"/>
    <xf numFmtId="0" fontId="64" fillId="59" borderId="18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1" fillId="62" borderId="23" applyNumberFormat="0" applyAlignment="0" applyProtection="0"/>
    <xf numFmtId="0" fontId="71" fillId="62" borderId="23" applyNumberFormat="0" applyAlignment="0" applyProtection="0"/>
    <xf numFmtId="0" fontId="4" fillId="0" borderId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51" fillId="20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51" fillId="36" borderId="0" applyNumberFormat="0" applyBorder="0" applyAlignment="0" applyProtection="0"/>
    <xf numFmtId="0" fontId="51" fillId="40" borderId="0" applyNumberFormat="0" applyBorder="0" applyAlignment="0" applyProtection="0"/>
    <xf numFmtId="0" fontId="51" fillId="17" borderId="0" applyNumberFormat="0" applyBorder="0" applyAlignment="0" applyProtection="0"/>
    <xf numFmtId="0" fontId="51" fillId="21" borderId="0" applyNumberFormat="0" applyBorder="0" applyAlignment="0" applyProtection="0"/>
    <xf numFmtId="0" fontId="51" fillId="25" borderId="0" applyNumberFormat="0" applyBorder="0" applyAlignment="0" applyProtection="0"/>
    <xf numFmtId="0" fontId="51" fillId="29" borderId="0" applyNumberFormat="0" applyBorder="0" applyAlignment="0" applyProtection="0"/>
    <xf numFmtId="0" fontId="51" fillId="33" borderId="0" applyNumberFormat="0" applyBorder="0" applyAlignment="0" applyProtection="0"/>
    <xf numFmtId="0" fontId="51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5" fillId="14" borderId="9" applyNumberFormat="0" applyAlignment="0" applyProtection="0"/>
    <xf numFmtId="0" fontId="46" fillId="0" borderId="11" applyNumberFormat="0" applyFill="0" applyAlignment="0" applyProtection="0"/>
    <xf numFmtId="0" fontId="1" fillId="16" borderId="13" applyNumberFormat="0" applyFont="0" applyAlignment="0" applyProtection="0"/>
    <xf numFmtId="0" fontId="43" fillId="13" borderId="9" applyNumberFormat="0" applyAlignment="0" applyProtection="0"/>
    <xf numFmtId="0" fontId="42" fillId="11" borderId="0" applyNumberFormat="0" applyBorder="0" applyAlignment="0" applyProtection="0"/>
    <xf numFmtId="44" fontId="4" fillId="0" borderId="0" applyFont="0" applyFill="0" applyBorder="0" applyAlignment="0" applyProtection="0"/>
    <xf numFmtId="0" fontId="52" fillId="1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1" fillId="10" borderId="0" applyNumberFormat="0" applyBorder="0" applyAlignment="0" applyProtection="0"/>
    <xf numFmtId="0" fontId="44" fillId="14" borderId="10" applyNumberFormat="0" applyAlignment="0" applyProtection="0"/>
    <xf numFmtId="0" fontId="4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0" fillId="0" borderId="0" applyNumberFormat="0" applyFill="0" applyBorder="0" applyAlignment="0" applyProtection="0"/>
    <xf numFmtId="0" fontId="50" fillId="0" borderId="14" applyNumberFormat="0" applyFill="0" applyAlignment="0" applyProtection="0"/>
    <xf numFmtId="0" fontId="47" fillId="15" borderId="12" applyNumberFormat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12" fillId="0" borderId="0" xfId="0" applyFont="1"/>
    <xf numFmtId="0" fontId="13" fillId="4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0" borderId="2" xfId="0" applyFont="1" applyBorder="1"/>
    <xf numFmtId="14" fontId="7" fillId="0" borderId="2" xfId="0" applyNumberFormat="1" applyFont="1" applyBorder="1"/>
    <xf numFmtId="0" fontId="12" fillId="0" borderId="2" xfId="0" applyFont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right" wrapText="1"/>
    </xf>
    <xf numFmtId="0" fontId="20" fillId="3" borderId="1" xfId="0" applyFont="1" applyFill="1" applyBorder="1" applyAlignment="1">
      <alignment horizontal="right" vertical="top"/>
    </xf>
    <xf numFmtId="0" fontId="2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wrapText="1"/>
    </xf>
    <xf numFmtId="0" fontId="20" fillId="2" borderId="1" xfId="0" applyFont="1" applyFill="1" applyBorder="1" applyAlignment="1">
      <alignment horizontal="right" vertical="top"/>
    </xf>
    <xf numFmtId="0" fontId="21" fillId="0" borderId="1" xfId="0" applyFont="1" applyBorder="1" applyAlignment="1">
      <alignment horizontal="right" vertical="top"/>
    </xf>
    <xf numFmtId="0" fontId="23" fillId="0" borderId="1" xfId="0" applyFont="1" applyBorder="1" applyAlignment="1">
      <alignment horizontal="right" vertical="top"/>
    </xf>
    <xf numFmtId="0" fontId="19" fillId="6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18" fillId="6" borderId="1" xfId="0" applyFont="1" applyFill="1" applyBorder="1" applyAlignment="1">
      <alignment horizontal="left" vertical="top"/>
    </xf>
    <xf numFmtId="0" fontId="29" fillId="6" borderId="1" xfId="0" applyFont="1" applyFill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14" fontId="20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14" fontId="12" fillId="0" borderId="2" xfId="0" applyNumberFormat="1" applyFont="1" applyBorder="1"/>
    <xf numFmtId="0" fontId="34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14" fontId="20" fillId="7" borderId="1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wrapText="1"/>
    </xf>
    <xf numFmtId="0" fontId="75" fillId="8" borderId="1" xfId="0" applyFont="1" applyFill="1" applyBorder="1"/>
    <xf numFmtId="0" fontId="78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22" fillId="0" borderId="1" xfId="0" applyFont="1" applyBorder="1"/>
    <xf numFmtId="0" fontId="7" fillId="0" borderId="1" xfId="0" applyFont="1" applyBorder="1"/>
    <xf numFmtId="0" fontId="75" fillId="4" borderId="1" xfId="0" applyFont="1" applyFill="1" applyBorder="1"/>
    <xf numFmtId="0" fontId="33" fillId="0" borderId="1" xfId="0" applyFont="1" applyBorder="1"/>
    <xf numFmtId="0" fontId="34" fillId="6" borderId="1" xfId="0" applyFont="1" applyFill="1" applyBorder="1" applyAlignment="1">
      <alignment wrapText="1"/>
    </xf>
    <xf numFmtId="0" fontId="13" fillId="66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25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right" vertical="center"/>
    </xf>
    <xf numFmtId="0" fontId="13" fillId="7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4" fontId="13" fillId="7" borderId="1" xfId="0" applyNumberFormat="1" applyFont="1" applyFill="1" applyBorder="1" applyAlignment="1">
      <alignment vertical="center"/>
    </xf>
    <xf numFmtId="0" fontId="81" fillId="0" borderId="1" xfId="0" applyFont="1" applyBorder="1" applyAlignment="1">
      <alignment wrapText="1"/>
    </xf>
    <xf numFmtId="0" fontId="72" fillId="63" borderId="1" xfId="0" applyFont="1" applyFill="1" applyBorder="1"/>
    <xf numFmtId="0" fontId="72" fillId="65" borderId="1" xfId="0" applyFont="1" applyFill="1" applyBorder="1"/>
    <xf numFmtId="0" fontId="34" fillId="0" borderId="1" xfId="0" applyFont="1" applyBorder="1"/>
    <xf numFmtId="0" fontId="74" fillId="0" borderId="1" xfId="0" applyFont="1" applyBorder="1"/>
    <xf numFmtId="0" fontId="7" fillId="68" borderId="1" xfId="0" applyFont="1" applyFill="1" applyBorder="1"/>
    <xf numFmtId="0" fontId="12" fillId="0" borderId="1" xfId="0" applyFont="1" applyBorder="1"/>
    <xf numFmtId="0" fontId="14" fillId="6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9" fillId="0" borderId="1" xfId="0" applyFont="1" applyBorder="1"/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49" fontId="17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0" fontId="30" fillId="0" borderId="1" xfId="0" applyFont="1" applyBorder="1"/>
    <xf numFmtId="0" fontId="80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2" fillId="0" borderId="1" xfId="0" applyFont="1" applyBorder="1" applyAlignment="1">
      <alignment wrapText="1"/>
    </xf>
    <xf numFmtId="14" fontId="20" fillId="7" borderId="1" xfId="0" applyNumberFormat="1" applyFont="1" applyFill="1" applyBorder="1"/>
    <xf numFmtId="0" fontId="11" fillId="0" borderId="1" xfId="0" applyFont="1" applyBorder="1"/>
    <xf numFmtId="0" fontId="33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/>
    <xf numFmtId="0" fontId="84" fillId="69" borderId="1" xfId="0" applyFont="1" applyFill="1" applyBorder="1"/>
    <xf numFmtId="0" fontId="82" fillId="6" borderId="1" xfId="0" applyFont="1" applyFill="1" applyBorder="1" applyAlignment="1">
      <alignment wrapText="1"/>
    </xf>
    <xf numFmtId="0" fontId="31" fillId="6" borderId="1" xfId="0" applyFont="1" applyFill="1" applyBorder="1" applyAlignment="1">
      <alignment wrapText="1"/>
    </xf>
    <xf numFmtId="0" fontId="33" fillId="6" borderId="1" xfId="0" applyFont="1" applyFill="1" applyBorder="1" applyAlignment="1">
      <alignment wrapText="1"/>
    </xf>
    <xf numFmtId="0" fontId="32" fillId="6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22" fillId="67" borderId="1" xfId="0" applyFont="1" applyFill="1" applyBorder="1"/>
    <xf numFmtId="0" fontId="22" fillId="68" borderId="1" xfId="0" applyFont="1" applyFill="1" applyBorder="1"/>
    <xf numFmtId="0" fontId="82" fillId="0" borderId="1" xfId="0" applyFont="1" applyBorder="1" applyAlignment="1">
      <alignment horizontal="center" wrapText="1"/>
    </xf>
    <xf numFmtId="0" fontId="7" fillId="67" borderId="1" xfId="0" applyFont="1" applyFill="1" applyBorder="1"/>
    <xf numFmtId="0" fontId="34" fillId="0" borderId="1" xfId="0" applyFont="1" applyBorder="1" applyAlignment="1">
      <alignment horizontal="center" wrapText="1"/>
    </xf>
    <xf numFmtId="16" fontId="13" fillId="5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16" fontId="13" fillId="8" borderId="1" xfId="0" applyNumberFormat="1" applyFont="1" applyFill="1" applyBorder="1" applyAlignment="1">
      <alignment horizontal="center"/>
    </xf>
    <xf numFmtId="0" fontId="13" fillId="70" borderId="1" xfId="0" applyFont="1" applyFill="1" applyBorder="1" applyAlignment="1">
      <alignment horizontal="center"/>
    </xf>
    <xf numFmtId="16" fontId="13" fillId="70" borderId="1" xfId="0" applyNumberFormat="1" applyFont="1" applyFill="1" applyBorder="1" applyAlignment="1">
      <alignment horizontal="center"/>
    </xf>
    <xf numFmtId="16" fontId="13" fillId="66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85" fillId="0" borderId="1" xfId="0" applyFont="1" applyBorder="1"/>
    <xf numFmtId="0" fontId="86" fillId="3" borderId="1" xfId="0" applyFont="1" applyFill="1" applyBorder="1" applyAlignment="1">
      <alignment horizontal="right" vertical="top"/>
    </xf>
    <xf numFmtId="0" fontId="87" fillId="0" borderId="1" xfId="0" applyFont="1" applyBorder="1" applyAlignment="1">
      <alignment wrapText="1"/>
    </xf>
    <xf numFmtId="0" fontId="31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83" fillId="0" borderId="1" xfId="0" applyFont="1" applyBorder="1" applyAlignment="1">
      <alignment vertical="center" wrapText="1"/>
    </xf>
    <xf numFmtId="0" fontId="86" fillId="2" borderId="1" xfId="0" applyFont="1" applyFill="1" applyBorder="1" applyAlignment="1">
      <alignment horizontal="right" vertical="top"/>
    </xf>
    <xf numFmtId="0" fontId="31" fillId="0" borderId="1" xfId="0" applyFont="1" applyBorder="1"/>
    <xf numFmtId="0" fontId="26" fillId="0" borderId="27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0" fontId="20" fillId="3" borderId="27" xfId="0" applyFont="1" applyFill="1" applyBorder="1" applyAlignment="1">
      <alignment horizontal="right" vertical="top"/>
    </xf>
    <xf numFmtId="0" fontId="23" fillId="0" borderId="27" xfId="0" applyFont="1" applyBorder="1" applyAlignment="1">
      <alignment horizontal="right" vertical="top"/>
    </xf>
    <xf numFmtId="0" fontId="11" fillId="0" borderId="26" xfId="0" applyFont="1" applyBorder="1" applyAlignment="1">
      <alignment wrapText="1"/>
    </xf>
    <xf numFmtId="0" fontId="7" fillId="0" borderId="26" xfId="0" applyFont="1" applyBorder="1" applyAlignment="1">
      <alignment vertical="center"/>
    </xf>
    <xf numFmtId="14" fontId="20" fillId="7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5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34" fillId="0" borderId="5" xfId="0" applyFont="1" applyBorder="1" applyAlignment="1">
      <alignment wrapText="1"/>
    </xf>
    <xf numFmtId="0" fontId="81" fillId="0" borderId="5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64" borderId="0" xfId="0" applyFont="1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25" xfId="0" applyFont="1" applyFill="1" applyBorder="1" applyAlignment="1">
      <alignment horizontal="center"/>
    </xf>
    <xf numFmtId="0" fontId="7" fillId="64" borderId="24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right" vertical="top"/>
    </xf>
    <xf numFmtId="0" fontId="35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36" fillId="3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right" vertical="top"/>
    </xf>
    <xf numFmtId="0" fontId="25" fillId="0" borderId="1" xfId="0" applyFont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/>
    </xf>
    <xf numFmtId="0" fontId="7" fillId="6" borderId="4" xfId="0" applyFont="1" applyFill="1" applyBorder="1" applyAlignment="1">
      <alignment horizontal="left" vertical="top"/>
    </xf>
    <xf numFmtId="0" fontId="7" fillId="6" borderId="3" xfId="0" applyFont="1" applyFill="1" applyBorder="1" applyAlignment="1">
      <alignment horizontal="left" vertical="top"/>
    </xf>
    <xf numFmtId="0" fontId="7" fillId="6" borderId="5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0" fontId="25" fillId="0" borderId="1" xfId="0" applyFont="1" applyBorder="1" applyAlignment="1">
      <alignment vertical="top"/>
    </xf>
    <xf numFmtId="0" fontId="36" fillId="3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76" fillId="0" borderId="1" xfId="0" applyFont="1" applyBorder="1" applyAlignment="1">
      <alignment horizontal="right" vertical="top"/>
    </xf>
    <xf numFmtId="0" fontId="77" fillId="9" borderId="1" xfId="0" applyFont="1" applyFill="1" applyBorder="1" applyAlignment="1">
      <alignment horizontal="right" vertical="top"/>
    </xf>
    <xf numFmtId="0" fontId="77" fillId="8" borderId="1" xfId="0" applyFont="1" applyFill="1" applyBorder="1" applyAlignment="1">
      <alignment horizontal="right" vertical="top"/>
    </xf>
    <xf numFmtId="0" fontId="85" fillId="0" borderId="1" xfId="0" applyFont="1" applyBorder="1" applyAlignment="1">
      <alignment horizontal="right" vertical="top"/>
    </xf>
    <xf numFmtId="0" fontId="77" fillId="4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right" vertical="top" wrapText="1"/>
    </xf>
    <xf numFmtId="0" fontId="13" fillId="9" borderId="1" xfId="0" applyFont="1" applyFill="1" applyBorder="1" applyAlignment="1">
      <alignment horizontal="right" vertical="top" wrapText="1"/>
    </xf>
    <xf numFmtId="0" fontId="13" fillId="8" borderId="1" xfId="0" applyFont="1" applyFill="1" applyBorder="1" applyAlignment="1">
      <alignment horizontal="right" vertical="top" wrapText="1"/>
    </xf>
    <xf numFmtId="0" fontId="26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36" fillId="3" borderId="27" xfId="0" applyFont="1" applyFill="1" applyBorder="1" applyAlignment="1">
      <alignment horizontal="center" vertical="center"/>
    </xf>
    <xf numFmtId="0" fontId="36" fillId="3" borderId="28" xfId="0" applyFont="1" applyFill="1" applyBorder="1" applyAlignment="1">
      <alignment horizontal="center" vertical="center"/>
    </xf>
    <xf numFmtId="0" fontId="36" fillId="3" borderId="26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right" vertical="top" wrapText="1"/>
    </xf>
    <xf numFmtId="0" fontId="13" fillId="8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211">
    <cellStyle name="20 % - Accent1" xfId="21" builtinId="30" customBuiltin="1"/>
    <cellStyle name="20 % - Accent1 2" xfId="75" xr:uid="{BEC915D6-B5E5-49B0-88A3-36A633DE79CE}"/>
    <cellStyle name="20 % - Accent1 3" xfId="159" xr:uid="{75BC0DA9-8A17-4165-91F3-EA08DA082B6A}"/>
    <cellStyle name="20 % - Accent1 4" xfId="74" xr:uid="{7D9B9DEF-4B09-4AD2-9D97-49B37362E81D}"/>
    <cellStyle name="20 % - Accent2" xfId="24" builtinId="34" customBuiltin="1"/>
    <cellStyle name="20 % - Accent2 2" xfId="77" xr:uid="{DA74ABC0-DE13-4217-86F8-D4905BF48831}"/>
    <cellStyle name="20 % - Accent2 3" xfId="160" xr:uid="{76CCD24A-685B-4269-9481-DEC355547312}"/>
    <cellStyle name="20 % - Accent2 4" xfId="76" xr:uid="{3DFEC4D6-D93A-4FEB-B4F8-42547CADB657}"/>
    <cellStyle name="20 % - Accent3" xfId="27" builtinId="38" customBuiltin="1"/>
    <cellStyle name="20 % - Accent3 2" xfId="79" xr:uid="{935EDDD2-B1BD-44EC-BE38-2AABE5BDA0B3}"/>
    <cellStyle name="20 % - Accent3 3" xfId="161" xr:uid="{AD86EC04-A71D-4A39-8D01-8751909B5DDA}"/>
    <cellStyle name="20 % - Accent3 4" xfId="78" xr:uid="{00C072D4-09B7-42BC-9C2A-173F04040248}"/>
    <cellStyle name="20 % - Accent4" xfId="30" builtinId="42" customBuiltin="1"/>
    <cellStyle name="20 % - Accent4 2" xfId="81" xr:uid="{EB41E320-1BD8-42B3-88DC-1A3384A7951F}"/>
    <cellStyle name="20 % - Accent4 3" xfId="162" xr:uid="{7ABC1CFE-DC8B-4B72-827E-A188056D5C49}"/>
    <cellStyle name="20 % - Accent4 4" xfId="80" xr:uid="{201DBB4F-52AB-4790-AEAA-E1D7167076F8}"/>
    <cellStyle name="20 % - Accent5" xfId="33" builtinId="46" customBuiltin="1"/>
    <cellStyle name="20 % - Accent5 2" xfId="83" xr:uid="{BB9DB819-876B-4CE7-9BF6-84A631757470}"/>
    <cellStyle name="20 % - Accent5 3" xfId="163" xr:uid="{D864B7A9-B70B-47B6-99D2-E81A4B550F72}"/>
    <cellStyle name="20 % - Accent5 4" xfId="82" xr:uid="{491B8EB8-2663-4E96-9D84-910A0D14423C}"/>
    <cellStyle name="20 % - Accent6" xfId="36" builtinId="50" customBuiltin="1"/>
    <cellStyle name="20 % - Accent6 2" xfId="85" xr:uid="{C6D74360-772B-4AFA-BF11-A014C6BB1907}"/>
    <cellStyle name="20 % - Accent6 3" xfId="164" xr:uid="{73851D7A-2A83-426A-BA1A-A066F0B11F6A}"/>
    <cellStyle name="20 % - Accent6 4" xfId="84" xr:uid="{58B6E832-479B-4098-A1A0-2CBA967E36C6}"/>
    <cellStyle name="40 % - Accent1" xfId="22" builtinId="31" customBuiltin="1"/>
    <cellStyle name="40 % - Accent1 2" xfId="87" xr:uid="{2ADB48F3-D555-41CA-A82E-B6126B93CDED}"/>
    <cellStyle name="40 % - Accent1 3" xfId="165" xr:uid="{7B3B2CF1-A5BB-4187-9685-723429828393}"/>
    <cellStyle name="40 % - Accent1 4" xfId="86" xr:uid="{2A3B4E80-E187-4279-8E7A-AD0C227A70A6}"/>
    <cellStyle name="40 % - Accent2" xfId="25" builtinId="35" customBuiltin="1"/>
    <cellStyle name="40 % - Accent2 2" xfId="89" xr:uid="{24029618-7AAE-4FFF-B44A-458C94B421C5}"/>
    <cellStyle name="40 % - Accent2 3" xfId="166" xr:uid="{CF224B9B-846F-48D9-8102-3FE3E2DAFD31}"/>
    <cellStyle name="40 % - Accent2 4" xfId="88" xr:uid="{4A685E52-9819-4BD1-B1B8-A1577BA901CB}"/>
    <cellStyle name="40 % - Accent3" xfId="28" builtinId="39" customBuiltin="1"/>
    <cellStyle name="40 % - Accent3 2" xfId="91" xr:uid="{161AB99C-1E3A-4404-832D-4DAAF557316D}"/>
    <cellStyle name="40 % - Accent3 3" xfId="167" xr:uid="{E63CA9D5-AF07-4721-875C-1944C5AA1F65}"/>
    <cellStyle name="40 % - Accent3 4" xfId="90" xr:uid="{D50B58CD-0A0A-4158-ADFA-17B1E60B437E}"/>
    <cellStyle name="40 % - Accent4" xfId="31" builtinId="43" customBuiltin="1"/>
    <cellStyle name="40 % - Accent4 2" xfId="93" xr:uid="{8E6C41C1-B5CC-4ED2-834F-0E2C10C5D424}"/>
    <cellStyle name="40 % - Accent4 3" xfId="168" xr:uid="{90D0A1AA-696B-40EB-90FC-C60D41E0229D}"/>
    <cellStyle name="40 % - Accent4 4" xfId="92" xr:uid="{4C3BD138-A64E-48D5-9F45-8CCC0D51014B}"/>
    <cellStyle name="40 % - Accent5" xfId="34" builtinId="47" customBuiltin="1"/>
    <cellStyle name="40 % - Accent5 2" xfId="95" xr:uid="{272813B4-C5BC-4A52-A05D-946DA92FDE66}"/>
    <cellStyle name="40 % - Accent5 3" xfId="169" xr:uid="{F7440958-3B40-4F76-B6C1-84C3E4A44A04}"/>
    <cellStyle name="40 % - Accent5 4" xfId="94" xr:uid="{D27BA785-A9C4-471A-A79B-1BC3E64A886A}"/>
    <cellStyle name="40 % - Accent6" xfId="37" builtinId="51" customBuiltin="1"/>
    <cellStyle name="40 % - Accent6 2" xfId="97" xr:uid="{CF8FED98-BA31-4A42-9C44-4E3A543FED32}"/>
    <cellStyle name="40 % - Accent6 3" xfId="170" xr:uid="{114FC3D6-B51F-4EAB-AB49-14BBBCE5951A}"/>
    <cellStyle name="40 % - Accent6 4" xfId="96" xr:uid="{B15CADB0-D2F3-4827-B87B-7BE6984920F7}"/>
    <cellStyle name="60 % - Accent1 2" xfId="99" xr:uid="{E5AD3733-85B1-4187-8820-E433683DE996}"/>
    <cellStyle name="60 % - Accent1 3" xfId="171" xr:uid="{78CAA8AE-934B-402F-9893-87FD82C804C1}"/>
    <cellStyle name="60 % - Accent1 4" xfId="98" xr:uid="{2EEC4EE1-5BD1-4A00-A413-39437ECAD8D0}"/>
    <cellStyle name="60 % - Accent1 5" xfId="42" xr:uid="{1C09F724-0CCA-4256-9F53-639DCC9C4E0C}"/>
    <cellStyle name="60 % - Accent2 2" xfId="101" xr:uid="{99BB684B-2B67-410B-882B-1263AB9B588B}"/>
    <cellStyle name="60 % - Accent2 3" xfId="172" xr:uid="{9F560420-9C86-459A-B2CA-1C323F44DD76}"/>
    <cellStyle name="60 % - Accent2 4" xfId="100" xr:uid="{F6B68445-640E-4068-9740-BA7D65E9D619}"/>
    <cellStyle name="60 % - Accent2 5" xfId="43" xr:uid="{689C9149-B97B-480E-A75A-34974F0EAB70}"/>
    <cellStyle name="60 % - Accent3 2" xfId="103" xr:uid="{0D33B952-D546-4E2F-A092-EA3F6A22AC78}"/>
    <cellStyle name="60 % - Accent3 3" xfId="173" xr:uid="{2339F42A-82B7-4F71-BBBF-C85256645FA4}"/>
    <cellStyle name="60 % - Accent3 4" xfId="102" xr:uid="{568ED1FF-2E50-4E4E-BD50-B3AC857CCFA6}"/>
    <cellStyle name="60 % - Accent3 5" xfId="44" xr:uid="{4FE64B5C-8A1E-419C-99DC-186652875443}"/>
    <cellStyle name="60 % - Accent4 2" xfId="105" xr:uid="{49CF19FE-9216-4F90-B96B-8696B1774C36}"/>
    <cellStyle name="60 % - Accent4 3" xfId="174" xr:uid="{2FD9D3BD-C3E4-4920-B247-568C49813F8F}"/>
    <cellStyle name="60 % - Accent4 4" xfId="104" xr:uid="{6434476E-1BCE-416A-B46D-66603A06DA1F}"/>
    <cellStyle name="60 % - Accent4 5" xfId="45" xr:uid="{3F0F235F-1AF9-4098-89E3-977104523DC5}"/>
    <cellStyle name="60 % - Accent5 2" xfId="107" xr:uid="{2750240D-51D1-4DA7-AC23-F93680A6CA7C}"/>
    <cellStyle name="60 % - Accent5 3" xfId="175" xr:uid="{5A853BFF-E7D1-49DF-BD68-F11CC7802267}"/>
    <cellStyle name="60 % - Accent5 4" xfId="106" xr:uid="{FD007E60-B091-440C-9FEE-E7D799568D67}"/>
    <cellStyle name="60 % - Accent5 5" xfId="46" xr:uid="{F18E7813-E268-48B4-BE35-0CC94AAB73F9}"/>
    <cellStyle name="60 % - Accent6 2" xfId="109" xr:uid="{57045AD3-1C24-4CFE-9D59-81CAD31C83F6}"/>
    <cellStyle name="60 % - Accent6 3" xfId="176" xr:uid="{98796F88-134B-405A-8176-873282312A9A}"/>
    <cellStyle name="60 % - Accent6 4" xfId="108" xr:uid="{35ABF70B-4FC8-4392-ADD6-81FF77BDE796}"/>
    <cellStyle name="60 % - Accent6 5" xfId="47" xr:uid="{C82454C2-7F7D-490D-B072-BA449DEF18CE}"/>
    <cellStyle name="Accent1" xfId="20" builtinId="29" customBuiltin="1"/>
    <cellStyle name="Accent1 2" xfId="111" xr:uid="{768B63C6-F971-44D9-BB64-42E4C04266AB}"/>
    <cellStyle name="Accent1 3" xfId="177" xr:uid="{13EEEF48-3C31-4E76-B58A-9D8C0F3C80C3}"/>
    <cellStyle name="Accent1 4" xfId="110" xr:uid="{770FB912-E40F-499E-AB59-251CCF0585C0}"/>
    <cellStyle name="Accent2" xfId="23" builtinId="33" customBuiltin="1"/>
    <cellStyle name="Accent2 2" xfId="113" xr:uid="{5D9CEF59-FF7E-4418-B212-849F78ADF9B9}"/>
    <cellStyle name="Accent2 3" xfId="178" xr:uid="{165D9BF0-C6DE-466B-A6AE-08B357E733CF}"/>
    <cellStyle name="Accent2 4" xfId="112" xr:uid="{3C6D4847-6B36-45B5-B20E-E1C485F9FA8E}"/>
    <cellStyle name="Accent3" xfId="26" builtinId="37" customBuiltin="1"/>
    <cellStyle name="Accent3 2" xfId="115" xr:uid="{316E6181-F755-4070-ACDA-464403E820E0}"/>
    <cellStyle name="Accent3 3" xfId="179" xr:uid="{AC497E32-5AD4-4B4B-9D5C-183FD3A8AB9F}"/>
    <cellStyle name="Accent3 4" xfId="114" xr:uid="{77F6FF2B-9F97-402B-907F-788E0444E164}"/>
    <cellStyle name="Accent4" xfId="29" builtinId="41" customBuiltin="1"/>
    <cellStyle name="Accent4 2" xfId="117" xr:uid="{56D17B65-B573-4891-9F45-2CAEEE036D42}"/>
    <cellStyle name="Accent4 3" xfId="180" xr:uid="{45C764E0-0430-4B90-BEE6-62D235BB8B4D}"/>
    <cellStyle name="Accent4 4" xfId="116" xr:uid="{47F4067F-736B-482B-BCE2-C933A3893181}"/>
    <cellStyle name="Accent5" xfId="32" builtinId="45" customBuiltin="1"/>
    <cellStyle name="Accent5 2" xfId="119" xr:uid="{188205F0-A333-4E00-887F-EFD8F1CD922B}"/>
    <cellStyle name="Accent5 3" xfId="181" xr:uid="{12537847-FE99-432A-A056-80DE21273EE7}"/>
    <cellStyle name="Accent5 4" xfId="118" xr:uid="{A0B20EAA-2F3D-4D00-B4EB-262DDB05D9F7}"/>
    <cellStyle name="Accent6" xfId="35" builtinId="49" customBuiltin="1"/>
    <cellStyle name="Accent6 2" xfId="121" xr:uid="{D89FCC6B-816E-4A44-81E2-80D2DA9FFADE}"/>
    <cellStyle name="Accent6 3" xfId="182" xr:uid="{007E7004-7E5C-49C7-8B5E-49058C3137F3}"/>
    <cellStyle name="Accent6 4" xfId="120" xr:uid="{D4BA651B-8C90-420F-8EB4-8509BF53ACDC}"/>
    <cellStyle name="Avertissement" xfId="17" builtinId="11" customBuiltin="1"/>
    <cellStyle name="Avertissement 2" xfId="123" xr:uid="{43332E49-EBCC-4EBF-AD16-481505E4A5FA}"/>
    <cellStyle name="Avertissement 3" xfId="183" xr:uid="{49724E9E-54A6-4876-94C0-B3F16031EE8A}"/>
    <cellStyle name="Avertissement 4" xfId="122" xr:uid="{61F1B051-0D15-4A99-ADA2-BD77F5C272B7}"/>
    <cellStyle name="Calcul" xfId="14" builtinId="22" customBuiltin="1"/>
    <cellStyle name="Calcul 2" xfId="125" xr:uid="{2BA66A8F-0306-4107-A13B-60785B15DD73}"/>
    <cellStyle name="Calcul 3" xfId="184" xr:uid="{95709CC0-CB04-4C0E-83EB-6AB5DBC587DF}"/>
    <cellStyle name="Calcul 4" xfId="124" xr:uid="{C480DD53-2704-4328-A825-029DCCAFFC04}"/>
    <cellStyle name="Cellule liée" xfId="15" builtinId="24" customBuiltin="1"/>
    <cellStyle name="Cellule liée 2" xfId="127" xr:uid="{DE25BF2C-D4B9-4EDE-A91D-5C075F125935}"/>
    <cellStyle name="Cellule liée 3" xfId="185" xr:uid="{9B66EE46-5D28-4718-A0B4-96D19295627B}"/>
    <cellStyle name="Cellule liée 4" xfId="126" xr:uid="{D442F6F1-40F5-4046-97CA-19C8B0C409CE}"/>
    <cellStyle name="Commentaire 2" xfId="48" xr:uid="{114F4F77-C842-4D72-9B34-53B092480B51}"/>
    <cellStyle name="Commentaire 2 2" xfId="186" xr:uid="{F1763A71-BA91-4B27-8ADA-49C61214C16F}"/>
    <cellStyle name="Commentaire 2 3" xfId="128" xr:uid="{B2912540-DA9C-454B-87E0-EA671A0F5670}"/>
    <cellStyle name="Entrée" xfId="12" builtinId="20" customBuiltin="1"/>
    <cellStyle name="Entrée 2" xfId="130" xr:uid="{2B8F12DE-C2D5-48C5-AA7E-07DC8EC8D4F8}"/>
    <cellStyle name="Entrée 3" xfId="187" xr:uid="{1D198232-E664-4DFD-8389-0B9EA0880A8E}"/>
    <cellStyle name="Entrée 4" xfId="129" xr:uid="{89CC4227-EEAB-4DEA-B09A-AAD10DF7FBC4}"/>
    <cellStyle name="Euro" xfId="38" xr:uid="{23C1B560-10CF-44BD-A593-515321A6D4BD}"/>
    <cellStyle name="Euro 2" xfId="49" xr:uid="{269E3867-AEE1-49BC-8F69-CE3AC1759813}"/>
    <cellStyle name="Euro 3" xfId="50" xr:uid="{0B18EF01-2851-4C87-9CD7-33F9B48E70E0}"/>
    <cellStyle name="Euro 3 2" xfId="51" xr:uid="{0CBE4FE4-1397-4950-A2D3-C03FE802C3FF}"/>
    <cellStyle name="Euro 4" xfId="52" xr:uid="{43D44252-EB7D-497C-BB62-EBC7791A4AAF}"/>
    <cellStyle name="Euro 4 2" xfId="53" xr:uid="{12453DD1-8F3A-4343-B8BE-96AC0791BD36}"/>
    <cellStyle name="Euro 5" xfId="54" xr:uid="{FB59E76A-4467-46BB-8DCF-953628F6E838}"/>
    <cellStyle name="Euro 6" xfId="55" xr:uid="{A3AE992E-D484-443E-B2CA-9EC9C2973138}"/>
    <cellStyle name="Insatisfaisant" xfId="11" builtinId="27" customBuiltin="1"/>
    <cellStyle name="Insatisfaisant 2" xfId="132" xr:uid="{39B404FF-C367-4D7D-AE04-CC9184038171}"/>
    <cellStyle name="Insatisfaisant 3" xfId="188" xr:uid="{833EEEB8-9BE8-4244-BF44-8775B2EE8B6E}"/>
    <cellStyle name="Insatisfaisant 4" xfId="131" xr:uid="{2566303B-D8C6-4864-8FA2-910F00517D8C}"/>
    <cellStyle name="Monétaire 2" xfId="189" xr:uid="{B7A34DE0-7F73-4FEF-A641-AFBC2B26D514}"/>
    <cellStyle name="Neutre 2" xfId="134" xr:uid="{8BDC0D85-3420-4D69-829C-F6C3BCAA2123}"/>
    <cellStyle name="Neutre 3" xfId="190" xr:uid="{611C4E58-26B6-4C18-A979-80217F230E00}"/>
    <cellStyle name="Neutre 4" xfId="133" xr:uid="{43491A41-8A9D-480A-82BA-11287021EAAD}"/>
    <cellStyle name="Neutre 5" xfId="56" xr:uid="{A5B81577-8C02-4944-A575-BE7380AA3302}"/>
    <cellStyle name="Normal" xfId="0" builtinId="0"/>
    <cellStyle name="Normal 10" xfId="57" xr:uid="{377D67F3-AE21-4C78-9DDA-5396A396BCE5}"/>
    <cellStyle name="Normal 10 2" xfId="58" xr:uid="{F1A0563F-248F-4829-8195-DD3981B34C37}"/>
    <cellStyle name="Normal 11" xfId="59" xr:uid="{D561B7BB-27F6-4DF5-8BEE-F43F7913DE5E}"/>
    <cellStyle name="Normal 12" xfId="60" xr:uid="{691325A4-95AE-4D1F-8CB5-8FE92D6D8CAA}"/>
    <cellStyle name="Normal 13" xfId="72" xr:uid="{76B34E4C-265C-45F8-98C8-3C6FA3C2AE2F}"/>
    <cellStyle name="Normal 14" xfId="73" xr:uid="{1E36BF70-795D-479F-BFD3-6054FE3D28BC}"/>
    <cellStyle name="Normal 2" xfId="1" xr:uid="{00000000-0005-0000-0000-000001000000}"/>
    <cellStyle name="Normal 2 2" xfId="5" xr:uid="{5A3C3AB0-125A-41C2-864D-E00D2394DD0E}"/>
    <cellStyle name="Normal 2 2 2" xfId="192" xr:uid="{A10F82F2-41FE-43DA-AF58-2972E41677B0}"/>
    <cellStyle name="Normal 2 2 3" xfId="39" xr:uid="{E41708D2-2471-4FBE-8D3F-6B9126790EE2}"/>
    <cellStyle name="Normal 2 3" xfId="191" xr:uid="{359588F1-008B-437D-B9B6-7429BE8A6F24}"/>
    <cellStyle name="Normal 2 4" xfId="135" xr:uid="{EA1E3D98-B6F4-487D-ABEB-B3EAFE6B834E}"/>
    <cellStyle name="Normal 3" xfId="2" xr:uid="{00000000-0005-0000-0000-000002000000}"/>
    <cellStyle name="Normal 3 2" xfId="62" xr:uid="{4B440645-4FB2-429C-8460-0F75CFD4742F}"/>
    <cellStyle name="Normal 3 2 2" xfId="193" xr:uid="{4A1BDD78-4EA5-457D-B44A-AA4EA4CC997A}"/>
    <cellStyle name="Normal 3 3" xfId="136" xr:uid="{274D57B7-253B-4E86-A3CC-96C9134ACFF3}"/>
    <cellStyle name="Normal 3 4" xfId="61" xr:uid="{EBA3B71C-27E5-4554-BEB8-906FCA940FF7}"/>
    <cellStyle name="Normal 3 5" xfId="40" xr:uid="{082942D2-646A-432E-B44B-3D6155F9CE12}"/>
    <cellStyle name="Normal 35" xfId="41" xr:uid="{244CDFA7-7377-4529-BF74-ECE95E171CD7}"/>
    <cellStyle name="Normal 4" xfId="3" xr:uid="{00000000-0005-0000-0000-000003000000}"/>
    <cellStyle name="Normal 4 2" xfId="194" xr:uid="{FDF5E294-2104-4E6D-BFB7-9D13FC56713B}"/>
    <cellStyle name="Normal 4 3" xfId="137" xr:uid="{6E4D438E-E74D-4850-BB37-39C518421ABA}"/>
    <cellStyle name="Normal 5" xfId="4" xr:uid="{E527D70E-C13F-4AAE-9D2A-468317D92A69}"/>
    <cellStyle name="Normal 5 2" xfId="64" xr:uid="{469D4A65-4B30-467A-9400-D5C02F682FD1}"/>
    <cellStyle name="Normal 5 2 2" xfId="196" xr:uid="{99DC5F06-7E59-4DF1-A587-AFBA6E30CCF7}"/>
    <cellStyle name="Normal 5 3" xfId="65" xr:uid="{9005642E-9520-48CA-B560-572C7ADD17BD}"/>
    <cellStyle name="Normal 5 4" xfId="195" xr:uid="{834CB1CD-11F8-4042-AE5C-087BC0752439}"/>
    <cellStyle name="Normal 5 5" xfId="63" xr:uid="{82435E2C-D46D-44B2-8601-370243FF879F}"/>
    <cellStyle name="Normal 6" xfId="66" xr:uid="{6CABDE56-8708-4F87-A564-1C684E385C5B}"/>
    <cellStyle name="Normal 6 2" xfId="198" xr:uid="{ABA26885-7E3E-4D4F-BD91-AD72938C3E4B}"/>
    <cellStyle name="Normal 6 3" xfId="197" xr:uid="{DC97109D-39B6-48BF-89FF-6E51BA84A0BA}"/>
    <cellStyle name="Normal 7" xfId="67" xr:uid="{5EF2E02F-CBE9-4A4B-8CB0-A8D5619DFCFB}"/>
    <cellStyle name="Normal 7 2" xfId="199" xr:uid="{34B0380F-8218-433C-B3F1-465257CA2DD1}"/>
    <cellStyle name="Normal 8" xfId="68" xr:uid="{6F98EAD6-9B62-47DB-8069-01E2134AF3F5}"/>
    <cellStyle name="Normal 8 2" xfId="200" xr:uid="{CECBB0FD-F23C-4507-9719-7C4BB1F299A5}"/>
    <cellStyle name="Normal 9" xfId="69" xr:uid="{F339367B-3B5B-4122-B648-8055DE561F2D}"/>
    <cellStyle name="Normal 9 2" xfId="70" xr:uid="{64B90165-F58D-40C6-A82C-4475B7AF5A67}"/>
    <cellStyle name="Normal 9 3" xfId="158" xr:uid="{3F4780A3-95DD-47AE-839D-0B063346F36B}"/>
    <cellStyle name="Satisfaisant" xfId="10" builtinId="26" customBuiltin="1"/>
    <cellStyle name="Satisfaisant 2" xfId="139" xr:uid="{884656A9-61DF-4CE5-92DD-72FD55978EC2}"/>
    <cellStyle name="Satisfaisant 3" xfId="201" xr:uid="{D5DF0E31-DE39-4C3B-B543-5D857CC6FA9F}"/>
    <cellStyle name="Satisfaisant 4" xfId="138" xr:uid="{B8449EF5-F38A-48BA-838B-EBBC39604732}"/>
    <cellStyle name="Sortie" xfId="13" builtinId="21" customBuiltin="1"/>
    <cellStyle name="Sortie 2" xfId="141" xr:uid="{7FE4BE47-D078-4725-AB3A-BFAA467874D8}"/>
    <cellStyle name="Sortie 3" xfId="202" xr:uid="{F82CCEDB-4D7A-4D96-8024-84F850E9CA86}"/>
    <cellStyle name="Sortie 4" xfId="140" xr:uid="{88771A2D-49D9-4C30-9DC9-16DE72755DB5}"/>
    <cellStyle name="Texte explicatif" xfId="18" builtinId="53" customBuiltin="1"/>
    <cellStyle name="Texte explicatif 2" xfId="143" xr:uid="{63F27D57-E252-477B-A343-22FC26ADA926}"/>
    <cellStyle name="Texte explicatif 3" xfId="203" xr:uid="{BAFA1F72-E853-4685-9D8B-C654304EA27D}"/>
    <cellStyle name="Texte explicatif 4" xfId="142" xr:uid="{BB7270E1-FB8C-4F41-B79E-0BF4EA7644ED}"/>
    <cellStyle name="Titre 2" xfId="145" xr:uid="{5AA6BB56-FAE7-46E7-87B3-6D54FC86E6DE}"/>
    <cellStyle name="Titre 3" xfId="204" xr:uid="{5A1DAD5D-0142-4828-B047-703F5FFEE00B}"/>
    <cellStyle name="Titre 4" xfId="144" xr:uid="{5C078A6F-A0E7-4B16-BE0A-2DB2E94DF037}"/>
    <cellStyle name="Titre 5" xfId="71" xr:uid="{CA857C4E-9AC1-4EA6-8D79-A677D83CD618}"/>
    <cellStyle name="Titre 1" xfId="6" builtinId="16" customBuiltin="1"/>
    <cellStyle name="Titre 1 2" xfId="147" xr:uid="{D72E4852-9FFB-401C-B307-56552F8BF8A9}"/>
    <cellStyle name="Titre 1 3" xfId="205" xr:uid="{FC476C93-DBB1-49F6-9620-6AF68E09CF3E}"/>
    <cellStyle name="Titre 1 4" xfId="146" xr:uid="{E2252E70-D67E-4578-9F1E-A3F3AE4F8E2F}"/>
    <cellStyle name="Titre 2" xfId="7" builtinId="17" customBuiltin="1"/>
    <cellStyle name="Titre 2 2" xfId="149" xr:uid="{907D9E98-8FDF-4672-8A69-46E752D704CB}"/>
    <cellStyle name="Titre 2 3" xfId="206" xr:uid="{723B5160-D3BD-4686-A64E-4B13275F230B}"/>
    <cellStyle name="Titre 2 4" xfId="148" xr:uid="{20AF8330-C2A1-4838-8AF3-D821D8199F5B}"/>
    <cellStyle name="Titre 3" xfId="8" builtinId="18" customBuiltin="1"/>
    <cellStyle name="Titre 3 2" xfId="151" xr:uid="{D381B572-FC6A-442A-B6CA-F4399F6922C5}"/>
    <cellStyle name="Titre 3 3" xfId="207" xr:uid="{28C8695E-4DB9-419F-9CEF-36804F79B038}"/>
    <cellStyle name="Titre 3 4" xfId="150" xr:uid="{93525CFB-09BE-45F7-B090-710DB0C6EFE1}"/>
    <cellStyle name="Titre 4" xfId="9" builtinId="19" customBuiltin="1"/>
    <cellStyle name="Titre 4 2" xfId="153" xr:uid="{2DDDEF17-5776-42E6-91C3-B435F3E5EB53}"/>
    <cellStyle name="Titre 4 3" xfId="208" xr:uid="{441FB8F6-EF38-4413-92CD-64EAFB53E5A4}"/>
    <cellStyle name="Titre 4 4" xfId="152" xr:uid="{602AA3BA-D90F-4104-B74F-94A361064F7F}"/>
    <cellStyle name="Total" xfId="19" builtinId="25" customBuiltin="1"/>
    <cellStyle name="Total 2" xfId="155" xr:uid="{8068087D-7B1B-4D7C-BB58-0CC1E549577A}"/>
    <cellStyle name="Total 3" xfId="209" xr:uid="{5D30A398-0B34-4444-B5E8-370CE01F0899}"/>
    <cellStyle name="Total 4" xfId="154" xr:uid="{B13C5527-817A-4CDC-814D-5A12018B98A3}"/>
    <cellStyle name="Vérification" xfId="16" builtinId="23" customBuiltin="1"/>
    <cellStyle name="Vérification 2" xfId="157" xr:uid="{B7D70E43-41C1-487D-8F4B-4B3999A66953}"/>
    <cellStyle name="Vérification 3" xfId="210" xr:uid="{DF06B371-2724-4730-8481-DAF898B36E42}"/>
    <cellStyle name="Vérification 4" xfId="156" xr:uid="{A04EA533-5C93-42B2-B8CC-25FA07029E05}"/>
  </cellStyles>
  <dxfs count="0"/>
  <tableStyles count="0" defaultTableStyle="TableStyleMedium9" defaultPivotStyle="PivotStyleLight16"/>
  <colors>
    <mruColors>
      <color rgb="FF0000FF"/>
      <color rgb="FF000099"/>
      <color rgb="FFFF00FF"/>
      <color rgb="FFCCFFFF"/>
      <color rgb="FFFFCCFF"/>
      <color rgb="FF006600"/>
      <color rgb="FF0366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432435</xdr:colOff>
      <xdr:row>0</xdr:row>
      <xdr:rowOff>0</xdr:rowOff>
    </xdr:from>
    <xdr:to>
      <xdr:col>7</xdr:col>
      <xdr:colOff>3616</xdr:colOff>
      <xdr:row>0</xdr:row>
      <xdr:rowOff>0</xdr:rowOff>
    </xdr:to>
    <xdr:sp macro="" textlink="">
      <xdr:nvSpPr>
        <xdr:cNvPr id="14337" name="WordArt 1">
          <a:extLst>
            <a:ext uri="{FF2B5EF4-FFF2-40B4-BE49-F238E27FC236}">
              <a16:creationId xmlns:a16="http://schemas.microsoft.com/office/drawing/2014/main" id="{B2106CA7-7A98-4BE1-9EF1-8D7AF96D1A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00800" y="0"/>
          <a:ext cx="2505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- 2001/2002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TENNIS DE TABLE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"Tournoi de rentrée"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70" name="WordArt 2">
          <a:extLst>
            <a:ext uri="{FF2B5EF4-FFF2-40B4-BE49-F238E27FC236}">
              <a16:creationId xmlns:a16="http://schemas.microsoft.com/office/drawing/2014/main" id="{EA1C8859-2BB4-4B66-B685-B5BA114CB5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62375" y="0"/>
          <a:ext cx="14573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- 2001/2002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TENNIS DE TABLE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"Equipe mixte"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5124" name="WordArt 4">
          <a:extLst>
            <a:ext uri="{FF2B5EF4-FFF2-40B4-BE49-F238E27FC236}">
              <a16:creationId xmlns:a16="http://schemas.microsoft.com/office/drawing/2014/main" id="{C75E24E0-F81E-4C7F-8320-22949255B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678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"Classé(e)s"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432435</xdr:colOff>
      <xdr:row>0</xdr:row>
      <xdr:rowOff>0</xdr:rowOff>
    </xdr:from>
    <xdr:to>
      <xdr:col>8</xdr:col>
      <xdr:colOff>516355</xdr:colOff>
      <xdr:row>0</xdr:row>
      <xdr:rowOff>0</xdr:rowOff>
    </xdr:to>
    <xdr:sp macro="" textlink="">
      <xdr:nvSpPr>
        <xdr:cNvPr id="3074" name="WordArt 2">
          <a:extLst>
            <a:ext uri="{FF2B5EF4-FFF2-40B4-BE49-F238E27FC236}">
              <a16:creationId xmlns:a16="http://schemas.microsoft.com/office/drawing/2014/main" id="{0EB52C54-8620-4FA5-B36B-A3BFA181D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62150" y="0"/>
          <a:ext cx="46672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TENNIS DE TABLE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"Tournoi de NOËL"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</xdr:colOff>
      <xdr:row>0</xdr:row>
      <xdr:rowOff>0</xdr:rowOff>
    </xdr:from>
    <xdr:to>
      <xdr:col>6</xdr:col>
      <xdr:colOff>662733</xdr:colOff>
      <xdr:row>0</xdr:row>
      <xdr:rowOff>0</xdr:rowOff>
    </xdr:to>
    <xdr:sp macro="" textlink="">
      <xdr:nvSpPr>
        <xdr:cNvPr id="8194" name="WordArt 2">
          <a:extLst>
            <a:ext uri="{FF2B5EF4-FFF2-40B4-BE49-F238E27FC236}">
              <a16:creationId xmlns:a16="http://schemas.microsoft.com/office/drawing/2014/main" id="{427929DC-6693-4A5F-8AAA-CD083363C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00" y="0"/>
          <a:ext cx="29527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TENNIS DE TABLE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"Tournoi de Printemps"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Users\MARIE-~1\AppData\Local\Temp\tdt_double_messieurs_resultats_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ubles"/>
      <sheetName val="Ed_320"/>
      <sheetName val="liste"/>
      <sheetName val="Récup_resul"/>
      <sheetName val="POT"/>
      <sheetName val="Tirage"/>
      <sheetName val="Tab128_64"/>
      <sheetName val="1-32è F"/>
      <sheetName val="Tab 32"/>
      <sheetName val="1-16è F"/>
      <sheetName val="1-8è F"/>
      <sheetName val="1-4è F"/>
      <sheetName val="1-2è F"/>
      <sheetName val="Finale"/>
      <sheetName val="Finale du T."/>
      <sheetName val="Pl5à8"/>
      <sheetName val="Pl3_4_5_6_7_8"/>
      <sheetName val="KO8"/>
      <sheetName val="Médailles"/>
      <sheetName val="Classeme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N81"/>
  <sheetViews>
    <sheetView tabSelected="1" workbookViewId="0">
      <selection activeCell="N2" sqref="N2"/>
    </sheetView>
  </sheetViews>
  <sheetFormatPr baseColWidth="10" defaultColWidth="42" defaultRowHeight="12.75" x14ac:dyDescent="0.2"/>
  <cols>
    <col min="1" max="1" width="19.7109375" style="74" bestFit="1" customWidth="1"/>
    <col min="2" max="2" width="23.85546875" style="74" bestFit="1" customWidth="1"/>
    <col min="3" max="3" width="30.5703125" style="74" bestFit="1" customWidth="1"/>
    <col min="4" max="4" width="12.28515625" style="74" bestFit="1" customWidth="1"/>
    <col min="5" max="5" width="3.5703125" style="74" bestFit="1" customWidth="1"/>
    <col min="6" max="7" width="3" style="74" bestFit="1" customWidth="1"/>
    <col min="8" max="8" width="13.28515625" style="74" bestFit="1" customWidth="1"/>
    <col min="9" max="9" width="10" style="74" bestFit="1" customWidth="1"/>
    <col min="10" max="10" width="27.42578125" style="74" bestFit="1" customWidth="1"/>
    <col min="11" max="11" width="12.28515625" style="73" bestFit="1" customWidth="1"/>
    <col min="12" max="12" width="2.28515625" style="73" bestFit="1" customWidth="1"/>
    <col min="13" max="13" width="42" style="73"/>
    <col min="14" max="14" width="30.5703125" style="74" bestFit="1" customWidth="1"/>
    <col min="15" max="16384" width="42" style="73"/>
  </cols>
  <sheetData>
    <row r="1" spans="1:14" x14ac:dyDescent="0.2">
      <c r="A1" s="148" t="s">
        <v>297</v>
      </c>
      <c r="B1" s="148" t="s">
        <v>298</v>
      </c>
      <c r="C1" s="148" t="s">
        <v>256</v>
      </c>
      <c r="D1" s="148" t="s">
        <v>299</v>
      </c>
      <c r="E1" s="149" t="s">
        <v>290</v>
      </c>
      <c r="F1" s="71">
        <v>1</v>
      </c>
      <c r="G1" s="72">
        <v>1</v>
      </c>
      <c r="H1" s="148" t="s">
        <v>261</v>
      </c>
      <c r="I1" s="148" t="s">
        <v>260</v>
      </c>
      <c r="J1" s="148" t="s">
        <v>256</v>
      </c>
      <c r="K1" s="148" t="s">
        <v>259</v>
      </c>
      <c r="L1" s="149" t="s">
        <v>290</v>
      </c>
      <c r="N1" s="148" t="s">
        <v>217</v>
      </c>
    </row>
    <row r="2" spans="1:14" x14ac:dyDescent="0.2">
      <c r="A2" s="148" t="s">
        <v>154</v>
      </c>
      <c r="B2" s="148" t="s">
        <v>155</v>
      </c>
      <c r="C2" s="148" t="s">
        <v>6</v>
      </c>
      <c r="D2" s="148" t="s">
        <v>156</v>
      </c>
      <c r="E2" s="149" t="s">
        <v>290</v>
      </c>
      <c r="F2" s="71">
        <v>2</v>
      </c>
      <c r="G2" s="72">
        <v>2</v>
      </c>
      <c r="H2" s="148" t="s">
        <v>258</v>
      </c>
      <c r="I2" s="148" t="s">
        <v>257</v>
      </c>
      <c r="J2" s="148" t="s">
        <v>256</v>
      </c>
      <c r="K2" s="148" t="s">
        <v>255</v>
      </c>
      <c r="L2" s="149" t="s">
        <v>290</v>
      </c>
      <c r="N2" s="148" t="s">
        <v>217</v>
      </c>
    </row>
    <row r="3" spans="1:14" x14ac:dyDescent="0.2">
      <c r="A3" s="148" t="s">
        <v>94</v>
      </c>
      <c r="B3" s="148" t="s">
        <v>95</v>
      </c>
      <c r="C3" s="148" t="s">
        <v>6</v>
      </c>
      <c r="D3" s="148" t="s">
        <v>194</v>
      </c>
      <c r="E3" s="149" t="s">
        <v>290</v>
      </c>
      <c r="F3" s="71">
        <v>3</v>
      </c>
      <c r="G3" s="72">
        <v>3</v>
      </c>
      <c r="H3" s="148" t="s">
        <v>164</v>
      </c>
      <c r="I3" s="148" t="s">
        <v>165</v>
      </c>
      <c r="J3" s="148" t="s">
        <v>91</v>
      </c>
      <c r="K3" s="148" t="s">
        <v>166</v>
      </c>
      <c r="L3" s="149" t="s">
        <v>290</v>
      </c>
      <c r="N3" s="148" t="s">
        <v>77</v>
      </c>
    </row>
    <row r="4" spans="1:14" x14ac:dyDescent="0.2">
      <c r="A4" s="148" t="s">
        <v>174</v>
      </c>
      <c r="B4" s="148" t="s">
        <v>83</v>
      </c>
      <c r="C4" s="148" t="s">
        <v>6</v>
      </c>
      <c r="D4" s="148" t="s">
        <v>175</v>
      </c>
      <c r="E4" s="149" t="s">
        <v>290</v>
      </c>
      <c r="F4" s="71">
        <v>4</v>
      </c>
      <c r="G4" s="72">
        <v>4</v>
      </c>
      <c r="H4" s="148" t="s">
        <v>291</v>
      </c>
      <c r="I4" s="148" t="s">
        <v>292</v>
      </c>
      <c r="J4" s="148" t="s">
        <v>4</v>
      </c>
      <c r="K4" s="148" t="s">
        <v>293</v>
      </c>
      <c r="L4" s="149" t="s">
        <v>290</v>
      </c>
      <c r="N4" s="148" t="s">
        <v>308</v>
      </c>
    </row>
    <row r="5" spans="1:14" x14ac:dyDescent="0.2">
      <c r="A5" s="148" t="s">
        <v>141</v>
      </c>
      <c r="B5" s="148" t="s">
        <v>142</v>
      </c>
      <c r="C5" s="148" t="s">
        <v>4</v>
      </c>
      <c r="D5" s="148" t="s">
        <v>143</v>
      </c>
      <c r="E5" s="149" t="s">
        <v>290</v>
      </c>
      <c r="F5" s="71">
        <v>5</v>
      </c>
      <c r="G5" s="72">
        <v>5</v>
      </c>
      <c r="H5" s="148" t="s">
        <v>108</v>
      </c>
      <c r="I5" s="148" t="s">
        <v>109</v>
      </c>
      <c r="J5" s="148" t="s">
        <v>5</v>
      </c>
      <c r="K5" s="148" t="s">
        <v>110</v>
      </c>
      <c r="L5" s="149" t="s">
        <v>290</v>
      </c>
      <c r="N5" s="148" t="s">
        <v>213</v>
      </c>
    </row>
    <row r="6" spans="1:14" x14ac:dyDescent="0.2">
      <c r="A6" s="148" t="s">
        <v>144</v>
      </c>
      <c r="B6" s="148" t="s">
        <v>63</v>
      </c>
      <c r="C6" s="148" t="s">
        <v>4</v>
      </c>
      <c r="D6" s="148" t="s">
        <v>201</v>
      </c>
      <c r="E6" s="149" t="s">
        <v>290</v>
      </c>
      <c r="F6" s="71">
        <v>6</v>
      </c>
      <c r="G6" s="72">
        <v>6</v>
      </c>
      <c r="H6" s="148" t="s">
        <v>245</v>
      </c>
      <c r="I6" s="148" t="s">
        <v>244</v>
      </c>
      <c r="J6" s="148" t="s">
        <v>5</v>
      </c>
      <c r="K6" s="148" t="s">
        <v>243</v>
      </c>
      <c r="L6" s="149" t="s">
        <v>290</v>
      </c>
      <c r="N6" s="148" t="s">
        <v>213</v>
      </c>
    </row>
    <row r="7" spans="1:14" x14ac:dyDescent="0.2">
      <c r="A7" s="148" t="s">
        <v>125</v>
      </c>
      <c r="B7" s="148" t="s">
        <v>126</v>
      </c>
      <c r="C7" s="148" t="s">
        <v>4</v>
      </c>
      <c r="D7" s="148" t="s">
        <v>127</v>
      </c>
      <c r="E7" s="149" t="s">
        <v>290</v>
      </c>
      <c r="F7" s="71">
        <v>7</v>
      </c>
      <c r="G7" s="72">
        <v>7</v>
      </c>
      <c r="H7" s="148" t="s">
        <v>294</v>
      </c>
      <c r="I7" s="148" t="s">
        <v>295</v>
      </c>
      <c r="J7" s="148" t="s">
        <v>5</v>
      </c>
      <c r="K7" s="148" t="s">
        <v>296</v>
      </c>
      <c r="L7" s="149" t="s">
        <v>290</v>
      </c>
      <c r="N7" s="148" t="s">
        <v>213</v>
      </c>
    </row>
    <row r="8" spans="1:14" x14ac:dyDescent="0.2">
      <c r="A8" s="148" t="s">
        <v>73</v>
      </c>
      <c r="B8" s="148" t="s">
        <v>88</v>
      </c>
      <c r="C8" s="148" t="s">
        <v>4</v>
      </c>
      <c r="D8" s="148" t="s">
        <v>171</v>
      </c>
      <c r="E8" s="149" t="s">
        <v>290</v>
      </c>
      <c r="F8" s="71">
        <v>8</v>
      </c>
      <c r="G8" s="72">
        <v>8</v>
      </c>
      <c r="H8" s="148" t="s">
        <v>254</v>
      </c>
      <c r="I8" s="148" t="s">
        <v>253</v>
      </c>
      <c r="J8" s="148" t="s">
        <v>5</v>
      </c>
      <c r="K8" s="148" t="s">
        <v>252</v>
      </c>
      <c r="L8" s="149" t="s">
        <v>290</v>
      </c>
      <c r="N8" s="148" t="s">
        <v>213</v>
      </c>
    </row>
    <row r="9" spans="1:14" x14ac:dyDescent="0.2">
      <c r="A9" s="148" t="s">
        <v>222</v>
      </c>
      <c r="B9" s="148" t="s">
        <v>221</v>
      </c>
      <c r="C9" s="148" t="s">
        <v>4</v>
      </c>
      <c r="D9" s="148" t="s">
        <v>220</v>
      </c>
      <c r="E9" s="149" t="s">
        <v>290</v>
      </c>
      <c r="F9" s="71">
        <v>9</v>
      </c>
      <c r="G9" s="72">
        <v>9</v>
      </c>
      <c r="H9" s="148" t="s">
        <v>167</v>
      </c>
      <c r="I9" s="148" t="s">
        <v>168</v>
      </c>
      <c r="J9" s="148" t="s">
        <v>5</v>
      </c>
      <c r="K9" s="148" t="s">
        <v>169</v>
      </c>
      <c r="L9" s="149" t="s">
        <v>290</v>
      </c>
      <c r="N9" s="148" t="s">
        <v>1</v>
      </c>
    </row>
    <row r="10" spans="1:14" x14ac:dyDescent="0.2">
      <c r="A10" s="148" t="s">
        <v>123</v>
      </c>
      <c r="B10" s="148" t="s">
        <v>80</v>
      </c>
      <c r="C10" s="148" t="s">
        <v>4</v>
      </c>
      <c r="D10" s="148" t="s">
        <v>124</v>
      </c>
      <c r="E10" s="149" t="s">
        <v>290</v>
      </c>
      <c r="F10" s="71">
        <v>10</v>
      </c>
      <c r="G10" s="72">
        <v>10</v>
      </c>
      <c r="H10" s="148" t="s">
        <v>248</v>
      </c>
      <c r="I10" s="148" t="s">
        <v>247</v>
      </c>
      <c r="J10" s="148" t="s">
        <v>5</v>
      </c>
      <c r="K10" s="148" t="s">
        <v>246</v>
      </c>
      <c r="L10" s="149" t="s">
        <v>290</v>
      </c>
      <c r="N10" s="148" t="s">
        <v>1</v>
      </c>
    </row>
    <row r="11" spans="1:14" x14ac:dyDescent="0.2">
      <c r="A11" s="148" t="s">
        <v>271</v>
      </c>
      <c r="B11" s="148" t="s">
        <v>272</v>
      </c>
      <c r="C11" s="148" t="s">
        <v>5</v>
      </c>
      <c r="D11" s="148" t="s">
        <v>273</v>
      </c>
      <c r="E11" s="149" t="s">
        <v>290</v>
      </c>
      <c r="F11" s="71">
        <v>11</v>
      </c>
      <c r="G11" s="72">
        <v>11</v>
      </c>
      <c r="H11" s="148" t="s">
        <v>111</v>
      </c>
      <c r="I11" s="148" t="s">
        <v>112</v>
      </c>
      <c r="J11" s="148" t="s">
        <v>2</v>
      </c>
      <c r="K11" s="148" t="s">
        <v>113</v>
      </c>
      <c r="L11" s="149" t="s">
        <v>290</v>
      </c>
      <c r="N11" s="148" t="s">
        <v>1</v>
      </c>
    </row>
    <row r="12" spans="1:14" x14ac:dyDescent="0.2">
      <c r="A12" s="148" t="s">
        <v>242</v>
      </c>
      <c r="B12" s="148" t="s">
        <v>241</v>
      </c>
      <c r="C12" s="148" t="s">
        <v>5</v>
      </c>
      <c r="D12" s="148" t="s">
        <v>240</v>
      </c>
      <c r="E12" s="149" t="s">
        <v>290</v>
      </c>
      <c r="F12" s="71">
        <v>12</v>
      </c>
      <c r="G12" s="72">
        <v>12</v>
      </c>
      <c r="H12" s="148" t="s">
        <v>106</v>
      </c>
      <c r="I12" s="148" t="s">
        <v>62</v>
      </c>
      <c r="J12" s="148" t="s">
        <v>2</v>
      </c>
      <c r="K12" s="148" t="s">
        <v>107</v>
      </c>
      <c r="L12" s="149" t="s">
        <v>290</v>
      </c>
      <c r="N12" s="148" t="s">
        <v>1</v>
      </c>
    </row>
    <row r="13" spans="1:14" x14ac:dyDescent="0.2">
      <c r="A13" s="148" t="s">
        <v>151</v>
      </c>
      <c r="B13" s="148" t="s">
        <v>152</v>
      </c>
      <c r="C13" s="148" t="s">
        <v>5</v>
      </c>
      <c r="D13" s="148" t="s">
        <v>153</v>
      </c>
      <c r="E13" s="149" t="s">
        <v>290</v>
      </c>
      <c r="F13" s="71">
        <v>13</v>
      </c>
      <c r="G13" s="72">
        <v>13</v>
      </c>
      <c r="H13" s="148" t="s">
        <v>251</v>
      </c>
      <c r="I13" s="148" t="s">
        <v>250</v>
      </c>
      <c r="J13" s="148" t="s">
        <v>213</v>
      </c>
      <c r="K13" s="148" t="s">
        <v>249</v>
      </c>
      <c r="L13" s="149" t="s">
        <v>290</v>
      </c>
      <c r="N13" s="148" t="s">
        <v>1</v>
      </c>
    </row>
    <row r="14" spans="1:14" x14ac:dyDescent="0.2">
      <c r="A14" s="148" t="s">
        <v>270</v>
      </c>
      <c r="B14" s="148" t="s">
        <v>269</v>
      </c>
      <c r="C14" s="148" t="s">
        <v>5</v>
      </c>
      <c r="D14" s="148" t="s">
        <v>268</v>
      </c>
      <c r="E14" s="149" t="s">
        <v>290</v>
      </c>
      <c r="F14" s="71">
        <v>14</v>
      </c>
      <c r="G14" s="72">
        <v>14</v>
      </c>
      <c r="H14" s="148" t="s">
        <v>117</v>
      </c>
      <c r="I14" s="148" t="s">
        <v>118</v>
      </c>
      <c r="J14" s="148" t="s">
        <v>1</v>
      </c>
      <c r="K14" s="148" t="s">
        <v>119</v>
      </c>
      <c r="L14" s="149" t="s">
        <v>290</v>
      </c>
      <c r="N14" s="148" t="s">
        <v>1</v>
      </c>
    </row>
    <row r="15" spans="1:14" x14ac:dyDescent="0.2">
      <c r="A15" s="148" t="s">
        <v>264</v>
      </c>
      <c r="B15" s="148" t="s">
        <v>263</v>
      </c>
      <c r="C15" s="148" t="s">
        <v>5</v>
      </c>
      <c r="D15" s="148" t="s">
        <v>262</v>
      </c>
      <c r="E15" s="149" t="s">
        <v>290</v>
      </c>
      <c r="F15" s="71">
        <v>15</v>
      </c>
      <c r="G15" s="72">
        <v>15</v>
      </c>
      <c r="H15" s="148" t="s">
        <v>114</v>
      </c>
      <c r="I15" s="148" t="s">
        <v>115</v>
      </c>
      <c r="J15" s="148" t="s">
        <v>1</v>
      </c>
      <c r="K15" s="148" t="s">
        <v>116</v>
      </c>
      <c r="L15" s="149" t="s">
        <v>290</v>
      </c>
      <c r="N15" s="148" t="s">
        <v>1</v>
      </c>
    </row>
    <row r="16" spans="1:14" x14ac:dyDescent="0.2">
      <c r="A16" s="148" t="s">
        <v>225</v>
      </c>
      <c r="B16" s="148" t="s">
        <v>224</v>
      </c>
      <c r="C16" s="148" t="s">
        <v>5</v>
      </c>
      <c r="D16" s="148" t="s">
        <v>223</v>
      </c>
      <c r="E16" s="149" t="s">
        <v>290</v>
      </c>
      <c r="F16" s="71">
        <v>16</v>
      </c>
      <c r="G16" s="42"/>
      <c r="H16" s="42"/>
      <c r="I16" s="42"/>
      <c r="J16" s="42"/>
      <c r="N16" s="148" t="s">
        <v>1</v>
      </c>
    </row>
    <row r="17" spans="1:14" x14ac:dyDescent="0.2">
      <c r="A17" s="148" t="s">
        <v>267</v>
      </c>
      <c r="B17" s="148" t="s">
        <v>266</v>
      </c>
      <c r="C17" s="148" t="s">
        <v>5</v>
      </c>
      <c r="D17" s="148" t="s">
        <v>265</v>
      </c>
      <c r="E17" s="149" t="s">
        <v>290</v>
      </c>
      <c r="F17" s="71">
        <v>17</v>
      </c>
      <c r="N17" s="148" t="s">
        <v>1</v>
      </c>
    </row>
    <row r="18" spans="1:14" x14ac:dyDescent="0.2">
      <c r="A18" s="148" t="s">
        <v>89</v>
      </c>
      <c r="B18" s="148" t="s">
        <v>74</v>
      </c>
      <c r="C18" s="148" t="s">
        <v>5</v>
      </c>
      <c r="D18" s="148" t="s">
        <v>170</v>
      </c>
      <c r="E18" s="149" t="s">
        <v>290</v>
      </c>
      <c r="F18" s="71">
        <v>18</v>
      </c>
      <c r="N18" s="148" t="s">
        <v>1</v>
      </c>
    </row>
    <row r="19" spans="1:14" x14ac:dyDescent="0.2">
      <c r="A19" s="148" t="s">
        <v>148</v>
      </c>
      <c r="B19" s="148" t="s">
        <v>149</v>
      </c>
      <c r="C19" s="148" t="s">
        <v>2</v>
      </c>
      <c r="D19" s="148" t="s">
        <v>150</v>
      </c>
      <c r="E19" s="149" t="s">
        <v>290</v>
      </c>
      <c r="F19" s="71">
        <v>19</v>
      </c>
      <c r="N19" s="148" t="s">
        <v>1</v>
      </c>
    </row>
    <row r="20" spans="1:14" x14ac:dyDescent="0.2">
      <c r="A20" s="148" t="s">
        <v>145</v>
      </c>
      <c r="B20" s="148" t="s">
        <v>146</v>
      </c>
      <c r="C20" s="148" t="s">
        <v>2</v>
      </c>
      <c r="D20" s="148" t="s">
        <v>147</v>
      </c>
      <c r="E20" s="149" t="s">
        <v>290</v>
      </c>
      <c r="F20" s="71">
        <v>20</v>
      </c>
      <c r="N20" s="148" t="s">
        <v>1</v>
      </c>
    </row>
    <row r="21" spans="1:14" x14ac:dyDescent="0.2">
      <c r="A21" s="148" t="s">
        <v>120</v>
      </c>
      <c r="B21" s="148" t="s">
        <v>121</v>
      </c>
      <c r="C21" s="148" t="s">
        <v>2</v>
      </c>
      <c r="D21" s="148" t="s">
        <v>122</v>
      </c>
      <c r="E21" s="149" t="s">
        <v>290</v>
      </c>
      <c r="F21" s="71">
        <v>21</v>
      </c>
      <c r="N21" s="148" t="s">
        <v>1</v>
      </c>
    </row>
    <row r="22" spans="1:14" x14ac:dyDescent="0.2">
      <c r="A22" s="148" t="s">
        <v>131</v>
      </c>
      <c r="B22" s="148" t="s">
        <v>132</v>
      </c>
      <c r="C22" s="148" t="s">
        <v>2</v>
      </c>
      <c r="D22" s="148" t="s">
        <v>133</v>
      </c>
      <c r="E22" s="149" t="s">
        <v>290</v>
      </c>
      <c r="F22" s="71">
        <v>22</v>
      </c>
      <c r="N22" s="148" t="s">
        <v>1</v>
      </c>
    </row>
    <row r="23" spans="1:14" x14ac:dyDescent="0.2">
      <c r="A23" s="148" t="s">
        <v>92</v>
      </c>
      <c r="B23" s="148" t="s">
        <v>93</v>
      </c>
      <c r="C23" s="148" t="s">
        <v>2</v>
      </c>
      <c r="D23" s="148" t="s">
        <v>138</v>
      </c>
      <c r="E23" s="149" t="s">
        <v>290</v>
      </c>
      <c r="F23" s="71">
        <v>23</v>
      </c>
      <c r="N23" s="148" t="s">
        <v>1</v>
      </c>
    </row>
    <row r="24" spans="1:14" x14ac:dyDescent="0.2">
      <c r="A24" s="148" t="s">
        <v>187</v>
      </c>
      <c r="B24" s="148" t="s">
        <v>96</v>
      </c>
      <c r="C24" s="148" t="s">
        <v>2</v>
      </c>
      <c r="D24" s="148" t="s">
        <v>188</v>
      </c>
      <c r="E24" s="149" t="s">
        <v>290</v>
      </c>
      <c r="F24" s="71">
        <v>24</v>
      </c>
      <c r="N24" s="148" t="s">
        <v>1</v>
      </c>
    </row>
    <row r="25" spans="1:14" x14ac:dyDescent="0.2">
      <c r="A25" s="148" t="s">
        <v>233</v>
      </c>
      <c r="B25" s="148" t="s">
        <v>232</v>
      </c>
      <c r="C25" s="148" t="s">
        <v>2</v>
      </c>
      <c r="D25" s="148" t="s">
        <v>231</v>
      </c>
      <c r="E25" s="149" t="s">
        <v>290</v>
      </c>
      <c r="F25" s="71">
        <v>25</v>
      </c>
      <c r="N25" s="148" t="s">
        <v>1</v>
      </c>
    </row>
    <row r="26" spans="1:14" x14ac:dyDescent="0.2">
      <c r="A26" s="148" t="s">
        <v>75</v>
      </c>
      <c r="B26" s="148" t="s">
        <v>76</v>
      </c>
      <c r="C26" s="148" t="s">
        <v>77</v>
      </c>
      <c r="D26" s="148" t="s">
        <v>186</v>
      </c>
      <c r="E26" s="149" t="s">
        <v>290</v>
      </c>
      <c r="F26" s="71">
        <v>26</v>
      </c>
      <c r="N26" s="148" t="s">
        <v>1</v>
      </c>
    </row>
    <row r="27" spans="1:14" x14ac:dyDescent="0.2">
      <c r="A27" s="148" t="s">
        <v>300</v>
      </c>
      <c r="B27" s="148" t="s">
        <v>301</v>
      </c>
      <c r="C27" s="148" t="s">
        <v>213</v>
      </c>
      <c r="D27" s="148" t="s">
        <v>302</v>
      </c>
      <c r="E27" s="149" t="s">
        <v>290</v>
      </c>
      <c r="F27" s="71">
        <v>27</v>
      </c>
      <c r="N27" s="148" t="s">
        <v>1</v>
      </c>
    </row>
    <row r="28" spans="1:14" x14ac:dyDescent="0.2">
      <c r="A28" s="148" t="s">
        <v>303</v>
      </c>
      <c r="B28" s="148" t="s">
        <v>304</v>
      </c>
      <c r="C28" s="148" t="s">
        <v>213</v>
      </c>
      <c r="D28" s="148" t="s">
        <v>305</v>
      </c>
      <c r="E28" s="149" t="s">
        <v>290</v>
      </c>
      <c r="F28" s="71">
        <v>28</v>
      </c>
      <c r="N28" s="148" t="s">
        <v>1</v>
      </c>
    </row>
    <row r="29" spans="1:14" x14ac:dyDescent="0.2">
      <c r="A29" s="148" t="s">
        <v>215</v>
      </c>
      <c r="B29" s="148" t="s">
        <v>214</v>
      </c>
      <c r="C29" s="148" t="s">
        <v>213</v>
      </c>
      <c r="D29" s="148" t="s">
        <v>212</v>
      </c>
      <c r="E29" s="149" t="s">
        <v>290</v>
      </c>
      <c r="F29" s="71">
        <v>29</v>
      </c>
      <c r="N29" s="148" t="s">
        <v>1</v>
      </c>
    </row>
    <row r="30" spans="1:14" x14ac:dyDescent="0.2">
      <c r="A30" s="148" t="s">
        <v>306</v>
      </c>
      <c r="B30" s="148" t="s">
        <v>307</v>
      </c>
      <c r="C30" s="148" t="s">
        <v>308</v>
      </c>
      <c r="D30" s="148" t="s">
        <v>309</v>
      </c>
      <c r="E30" s="149" t="s">
        <v>290</v>
      </c>
      <c r="F30" s="71">
        <v>30</v>
      </c>
      <c r="N30" s="148" t="s">
        <v>1</v>
      </c>
    </row>
    <row r="31" spans="1:14" x14ac:dyDescent="0.2">
      <c r="A31" s="148" t="s">
        <v>158</v>
      </c>
      <c r="B31" s="148" t="s">
        <v>159</v>
      </c>
      <c r="C31" s="148" t="s">
        <v>1</v>
      </c>
      <c r="D31" s="148" t="s">
        <v>160</v>
      </c>
      <c r="E31" s="149" t="s">
        <v>290</v>
      </c>
      <c r="F31" s="71">
        <v>31</v>
      </c>
      <c r="N31" s="148" t="s">
        <v>1</v>
      </c>
    </row>
    <row r="32" spans="1:14" x14ac:dyDescent="0.2">
      <c r="A32" s="148" t="s">
        <v>182</v>
      </c>
      <c r="B32" s="148" t="s">
        <v>183</v>
      </c>
      <c r="C32" s="148" t="s">
        <v>1</v>
      </c>
      <c r="D32" s="148" t="s">
        <v>184</v>
      </c>
      <c r="E32" s="149" t="s">
        <v>290</v>
      </c>
      <c r="F32" s="71">
        <v>32</v>
      </c>
      <c r="N32" s="148" t="s">
        <v>1</v>
      </c>
    </row>
    <row r="33" spans="1:14" x14ac:dyDescent="0.2">
      <c r="A33" s="148" t="s">
        <v>236</v>
      </c>
      <c r="B33" s="148" t="s">
        <v>235</v>
      </c>
      <c r="C33" s="148" t="s">
        <v>1</v>
      </c>
      <c r="D33" s="148" t="s">
        <v>234</v>
      </c>
      <c r="E33" s="149" t="s">
        <v>290</v>
      </c>
      <c r="F33" s="71">
        <v>33</v>
      </c>
      <c r="N33" s="148" t="s">
        <v>256</v>
      </c>
    </row>
    <row r="34" spans="1:14" x14ac:dyDescent="0.2">
      <c r="A34" s="148" t="s">
        <v>176</v>
      </c>
      <c r="B34" s="148" t="s">
        <v>177</v>
      </c>
      <c r="C34" s="148" t="s">
        <v>1</v>
      </c>
      <c r="D34" s="148" t="s">
        <v>178</v>
      </c>
      <c r="E34" s="149" t="s">
        <v>290</v>
      </c>
      <c r="F34" s="71">
        <v>34</v>
      </c>
      <c r="N34" s="148" t="s">
        <v>256</v>
      </c>
    </row>
    <row r="35" spans="1:14" x14ac:dyDescent="0.2">
      <c r="A35" s="148" t="s">
        <v>310</v>
      </c>
      <c r="B35" s="148" t="s">
        <v>311</v>
      </c>
      <c r="C35" s="148" t="s">
        <v>1</v>
      </c>
      <c r="D35" s="148" t="s">
        <v>312</v>
      </c>
      <c r="E35" s="149" t="s">
        <v>290</v>
      </c>
      <c r="F35" s="71">
        <v>35</v>
      </c>
      <c r="N35" s="148" t="s">
        <v>256</v>
      </c>
    </row>
    <row r="36" spans="1:14" x14ac:dyDescent="0.2">
      <c r="A36" s="148" t="s">
        <v>134</v>
      </c>
      <c r="B36" s="148" t="s">
        <v>135</v>
      </c>
      <c r="C36" s="148" t="s">
        <v>1</v>
      </c>
      <c r="D36" s="148" t="s">
        <v>136</v>
      </c>
      <c r="E36" s="149" t="s">
        <v>290</v>
      </c>
      <c r="F36" s="71">
        <v>36</v>
      </c>
      <c r="N36" s="148" t="s">
        <v>91</v>
      </c>
    </row>
    <row r="37" spans="1:14" x14ac:dyDescent="0.2">
      <c r="A37" s="148" t="s">
        <v>82</v>
      </c>
      <c r="B37" s="148" t="s">
        <v>81</v>
      </c>
      <c r="C37" s="148" t="s">
        <v>1</v>
      </c>
      <c r="D37" s="148" t="s">
        <v>157</v>
      </c>
      <c r="E37" s="149" t="s">
        <v>290</v>
      </c>
      <c r="F37" s="71">
        <v>37</v>
      </c>
      <c r="N37" s="148" t="s">
        <v>6</v>
      </c>
    </row>
    <row r="38" spans="1:14" x14ac:dyDescent="0.2">
      <c r="A38" s="148" t="s">
        <v>90</v>
      </c>
      <c r="B38" s="148" t="s">
        <v>79</v>
      </c>
      <c r="C38" s="148" t="s">
        <v>1</v>
      </c>
      <c r="D38" s="148" t="s">
        <v>185</v>
      </c>
      <c r="E38" s="149" t="s">
        <v>290</v>
      </c>
      <c r="F38" s="71">
        <v>38</v>
      </c>
      <c r="N38" s="148" t="s">
        <v>6</v>
      </c>
    </row>
    <row r="39" spans="1:14" x14ac:dyDescent="0.2">
      <c r="A39" s="148" t="s">
        <v>198</v>
      </c>
      <c r="B39" s="148" t="s">
        <v>199</v>
      </c>
      <c r="C39" s="148" t="s">
        <v>1</v>
      </c>
      <c r="D39" s="148" t="s">
        <v>200</v>
      </c>
      <c r="E39" s="149" t="s">
        <v>290</v>
      </c>
      <c r="F39" s="71">
        <v>39</v>
      </c>
      <c r="N39" s="148" t="s">
        <v>6</v>
      </c>
    </row>
    <row r="40" spans="1:14" x14ac:dyDescent="0.2">
      <c r="A40" s="148" t="s">
        <v>230</v>
      </c>
      <c r="B40" s="148" t="s">
        <v>229</v>
      </c>
      <c r="C40" s="148" t="s">
        <v>1</v>
      </c>
      <c r="D40" s="148" t="s">
        <v>228</v>
      </c>
      <c r="E40" s="149" t="s">
        <v>290</v>
      </c>
      <c r="F40" s="71">
        <v>40</v>
      </c>
      <c r="N40" s="148" t="s">
        <v>4</v>
      </c>
    </row>
    <row r="41" spans="1:14" x14ac:dyDescent="0.2">
      <c r="A41" s="148" t="s">
        <v>7</v>
      </c>
      <c r="B41" s="148" t="s">
        <v>8</v>
      </c>
      <c r="C41" s="148" t="s">
        <v>1</v>
      </c>
      <c r="D41" s="148" t="s">
        <v>193</v>
      </c>
      <c r="E41" s="149" t="s">
        <v>290</v>
      </c>
      <c r="F41" s="71">
        <v>41</v>
      </c>
      <c r="N41" s="148" t="s">
        <v>4</v>
      </c>
    </row>
    <row r="42" spans="1:14" x14ac:dyDescent="0.2">
      <c r="A42" s="148" t="s">
        <v>129</v>
      </c>
      <c r="B42" s="148" t="s">
        <v>81</v>
      </c>
      <c r="C42" s="148" t="s">
        <v>1</v>
      </c>
      <c r="D42" s="148" t="s">
        <v>130</v>
      </c>
      <c r="E42" s="149" t="s">
        <v>290</v>
      </c>
      <c r="F42" s="71">
        <v>42</v>
      </c>
      <c r="N42" s="148" t="s">
        <v>4</v>
      </c>
    </row>
    <row r="43" spans="1:14" x14ac:dyDescent="0.2">
      <c r="A43" s="148" t="s">
        <v>190</v>
      </c>
      <c r="B43" s="148" t="s">
        <v>191</v>
      </c>
      <c r="C43" s="148" t="s">
        <v>1</v>
      </c>
      <c r="D43" s="148" t="s">
        <v>192</v>
      </c>
      <c r="E43" s="149" t="s">
        <v>290</v>
      </c>
      <c r="F43" s="71">
        <v>43</v>
      </c>
      <c r="N43" s="148" t="s">
        <v>4</v>
      </c>
    </row>
    <row r="44" spans="1:14" x14ac:dyDescent="0.2">
      <c r="A44" s="148" t="s">
        <v>179</v>
      </c>
      <c r="B44" s="148" t="s">
        <v>180</v>
      </c>
      <c r="C44" s="148" t="s">
        <v>1</v>
      </c>
      <c r="D44" s="148" t="s">
        <v>181</v>
      </c>
      <c r="E44" s="149" t="s">
        <v>290</v>
      </c>
      <c r="F44" s="71">
        <v>44</v>
      </c>
      <c r="N44" s="148" t="s">
        <v>4</v>
      </c>
    </row>
    <row r="45" spans="1:14" x14ac:dyDescent="0.2">
      <c r="A45" s="148" t="s">
        <v>84</v>
      </c>
      <c r="B45" s="148" t="s">
        <v>85</v>
      </c>
      <c r="C45" s="148" t="s">
        <v>1</v>
      </c>
      <c r="D45" s="148" t="s">
        <v>128</v>
      </c>
      <c r="E45" s="149" t="s">
        <v>290</v>
      </c>
      <c r="F45" s="71">
        <v>45</v>
      </c>
      <c r="N45" s="148" t="s">
        <v>4</v>
      </c>
    </row>
    <row r="46" spans="1:14" x14ac:dyDescent="0.2">
      <c r="A46" s="148" t="s">
        <v>139</v>
      </c>
      <c r="B46" s="148" t="s">
        <v>101</v>
      </c>
      <c r="C46" s="148" t="s">
        <v>1</v>
      </c>
      <c r="D46" s="148" t="s">
        <v>140</v>
      </c>
      <c r="E46" s="149" t="s">
        <v>290</v>
      </c>
      <c r="F46" s="71">
        <v>46</v>
      </c>
      <c r="N46" s="148" t="s">
        <v>4</v>
      </c>
    </row>
    <row r="47" spans="1:14" x14ac:dyDescent="0.2">
      <c r="A47" s="148" t="s">
        <v>239</v>
      </c>
      <c r="B47" s="148" t="s">
        <v>238</v>
      </c>
      <c r="C47" s="148" t="s">
        <v>1</v>
      </c>
      <c r="D47" s="148" t="s">
        <v>237</v>
      </c>
      <c r="E47" s="149" t="s">
        <v>290</v>
      </c>
      <c r="F47" s="71">
        <v>47</v>
      </c>
      <c r="N47" s="148" t="s">
        <v>5</v>
      </c>
    </row>
    <row r="48" spans="1:14" x14ac:dyDescent="0.2">
      <c r="A48" s="148" t="s">
        <v>78</v>
      </c>
      <c r="B48" s="148" t="s">
        <v>9</v>
      </c>
      <c r="C48" s="148" t="s">
        <v>1</v>
      </c>
      <c r="D48" s="148" t="s">
        <v>189</v>
      </c>
      <c r="E48" s="149" t="s">
        <v>290</v>
      </c>
      <c r="F48" s="71">
        <v>48</v>
      </c>
      <c r="N48" s="148" t="s">
        <v>5</v>
      </c>
    </row>
    <row r="49" spans="1:14" x14ac:dyDescent="0.2">
      <c r="A49" s="148" t="s">
        <v>172</v>
      </c>
      <c r="B49" s="148" t="s">
        <v>146</v>
      </c>
      <c r="C49" s="148" t="s">
        <v>1</v>
      </c>
      <c r="D49" s="148" t="s">
        <v>173</v>
      </c>
      <c r="E49" s="149" t="s">
        <v>290</v>
      </c>
      <c r="F49" s="71">
        <v>49</v>
      </c>
      <c r="N49" s="148" t="s">
        <v>5</v>
      </c>
    </row>
    <row r="50" spans="1:14" x14ac:dyDescent="0.2">
      <c r="A50" s="148" t="s">
        <v>195</v>
      </c>
      <c r="B50" s="148" t="s">
        <v>196</v>
      </c>
      <c r="C50" s="148" t="s">
        <v>1</v>
      </c>
      <c r="D50" s="148" t="s">
        <v>197</v>
      </c>
      <c r="E50" s="149" t="s">
        <v>290</v>
      </c>
      <c r="F50" s="71">
        <v>50</v>
      </c>
      <c r="N50" s="148" t="s">
        <v>5</v>
      </c>
    </row>
    <row r="51" spans="1:14" x14ac:dyDescent="0.2">
      <c r="A51" s="148" t="s">
        <v>161</v>
      </c>
      <c r="B51" s="148" t="s">
        <v>162</v>
      </c>
      <c r="C51" s="148" t="s">
        <v>1</v>
      </c>
      <c r="D51" s="148" t="s">
        <v>163</v>
      </c>
      <c r="E51" s="149" t="s">
        <v>290</v>
      </c>
      <c r="F51" s="71">
        <v>51</v>
      </c>
      <c r="N51" s="148" t="s">
        <v>5</v>
      </c>
    </row>
    <row r="52" spans="1:14" x14ac:dyDescent="0.2">
      <c r="A52" s="148" t="s">
        <v>86</v>
      </c>
      <c r="B52" s="148" t="s">
        <v>87</v>
      </c>
      <c r="C52" s="148" t="s">
        <v>1</v>
      </c>
      <c r="D52" s="148" t="s">
        <v>137</v>
      </c>
      <c r="E52" s="149" t="s">
        <v>290</v>
      </c>
      <c r="F52" s="71">
        <v>52</v>
      </c>
      <c r="N52" s="148" t="s">
        <v>5</v>
      </c>
    </row>
    <row r="53" spans="1:14" x14ac:dyDescent="0.2">
      <c r="A53" s="148" t="s">
        <v>219</v>
      </c>
      <c r="B53" s="148" t="s">
        <v>218</v>
      </c>
      <c r="C53" s="148" t="s">
        <v>217</v>
      </c>
      <c r="D53" s="148" t="s">
        <v>216</v>
      </c>
      <c r="E53" s="149" t="s">
        <v>290</v>
      </c>
      <c r="F53" s="71">
        <v>53</v>
      </c>
      <c r="N53" s="148" t="s">
        <v>5</v>
      </c>
    </row>
    <row r="54" spans="1:14" x14ac:dyDescent="0.2">
      <c r="A54" s="148" t="s">
        <v>227</v>
      </c>
      <c r="B54" s="148" t="s">
        <v>79</v>
      </c>
      <c r="C54" s="148" t="s">
        <v>217</v>
      </c>
      <c r="D54" s="148" t="s">
        <v>226</v>
      </c>
      <c r="E54" s="149" t="s">
        <v>313</v>
      </c>
      <c r="F54" s="71">
        <v>54</v>
      </c>
      <c r="N54" s="148" t="s">
        <v>5</v>
      </c>
    </row>
    <row r="55" spans="1:14" x14ac:dyDescent="0.2">
      <c r="A55" s="96"/>
      <c r="B55" s="96"/>
      <c r="C55" s="96"/>
      <c r="D55" s="96"/>
      <c r="E55" s="113"/>
      <c r="F55" s="71">
        <v>55</v>
      </c>
      <c r="N55" s="148" t="s">
        <v>5</v>
      </c>
    </row>
    <row r="56" spans="1:14" x14ac:dyDescent="0.2">
      <c r="A56" s="96"/>
      <c r="B56" s="96"/>
      <c r="C56" s="96"/>
      <c r="D56" s="96"/>
      <c r="E56" s="113"/>
      <c r="F56" s="71">
        <v>56</v>
      </c>
      <c r="N56" s="148" t="s">
        <v>5</v>
      </c>
    </row>
    <row r="57" spans="1:14" x14ac:dyDescent="0.2">
      <c r="A57" s="96"/>
      <c r="B57" s="96"/>
      <c r="C57" s="96"/>
      <c r="D57" s="96"/>
      <c r="E57" s="113"/>
      <c r="F57" s="71">
        <v>57</v>
      </c>
      <c r="N57" s="148" t="s">
        <v>5</v>
      </c>
    </row>
    <row r="58" spans="1:14" x14ac:dyDescent="0.2">
      <c r="A58" s="96"/>
      <c r="B58" s="96"/>
      <c r="C58" s="96"/>
      <c r="D58" s="96"/>
      <c r="E58" s="113"/>
      <c r="F58" s="71">
        <v>58</v>
      </c>
      <c r="N58" s="148" t="s">
        <v>5</v>
      </c>
    </row>
    <row r="59" spans="1:14" x14ac:dyDescent="0.2">
      <c r="A59" s="96"/>
      <c r="B59" s="96"/>
      <c r="C59" s="96"/>
      <c r="D59" s="96"/>
      <c r="E59" s="113"/>
      <c r="F59" s="71">
        <v>59</v>
      </c>
      <c r="N59" s="148" t="s">
        <v>5</v>
      </c>
    </row>
    <row r="60" spans="1:14" x14ac:dyDescent="0.2">
      <c r="A60" s="96"/>
      <c r="B60" s="96"/>
      <c r="C60" s="96"/>
      <c r="D60" s="96"/>
      <c r="E60" s="113"/>
      <c r="F60" s="71">
        <v>60</v>
      </c>
      <c r="N60" s="148" t="s">
        <v>5</v>
      </c>
    </row>
    <row r="61" spans="1:14" x14ac:dyDescent="0.2">
      <c r="A61" s="96"/>
      <c r="B61" s="96"/>
      <c r="C61" s="96"/>
      <c r="D61" s="96"/>
      <c r="E61" s="113"/>
      <c r="F61" s="71">
        <v>61</v>
      </c>
      <c r="N61" s="148" t="s">
        <v>2</v>
      </c>
    </row>
    <row r="62" spans="1:14" x14ac:dyDescent="0.2">
      <c r="A62" s="96"/>
      <c r="B62" s="96"/>
      <c r="C62" s="96"/>
      <c r="D62" s="96"/>
      <c r="E62" s="113"/>
      <c r="F62" s="71">
        <v>62</v>
      </c>
      <c r="N62" s="148" t="s">
        <v>2</v>
      </c>
    </row>
    <row r="63" spans="1:14" x14ac:dyDescent="0.2">
      <c r="A63" s="96"/>
      <c r="B63" s="96"/>
      <c r="C63" s="96"/>
      <c r="D63" s="96"/>
      <c r="E63" s="113"/>
      <c r="F63" s="71">
        <v>63</v>
      </c>
      <c r="N63" s="148" t="s">
        <v>2</v>
      </c>
    </row>
    <row r="64" spans="1:14" x14ac:dyDescent="0.2">
      <c r="A64" s="96"/>
      <c r="B64" s="96"/>
      <c r="C64" s="96"/>
      <c r="D64" s="96"/>
      <c r="E64" s="113"/>
      <c r="F64" s="71">
        <v>64</v>
      </c>
      <c r="N64" s="148" t="s">
        <v>2</v>
      </c>
    </row>
    <row r="65" spans="1:14" x14ac:dyDescent="0.2">
      <c r="A65" s="96"/>
      <c r="B65" s="96"/>
      <c r="C65" s="96"/>
      <c r="D65" s="96"/>
      <c r="E65" s="113"/>
      <c r="F65" s="71">
        <v>65</v>
      </c>
      <c r="N65" s="148" t="s">
        <v>2</v>
      </c>
    </row>
    <row r="66" spans="1:14" x14ac:dyDescent="0.2">
      <c r="A66" s="96"/>
      <c r="B66" s="96"/>
      <c r="C66" s="96"/>
      <c r="D66" s="96"/>
      <c r="E66" s="113"/>
      <c r="F66" s="71">
        <v>66</v>
      </c>
      <c r="N66" s="148" t="s">
        <v>2</v>
      </c>
    </row>
    <row r="67" spans="1:14" x14ac:dyDescent="0.2">
      <c r="A67" s="96"/>
      <c r="B67" s="96"/>
      <c r="C67" s="96"/>
      <c r="D67" s="96"/>
      <c r="E67" s="113"/>
      <c r="F67" s="71">
        <v>67</v>
      </c>
      <c r="N67" s="148" t="s">
        <v>2</v>
      </c>
    </row>
    <row r="68" spans="1:14" x14ac:dyDescent="0.2">
      <c r="A68" s="96"/>
      <c r="B68" s="96"/>
      <c r="C68" s="96"/>
      <c r="D68" s="96"/>
      <c r="E68" s="113"/>
      <c r="F68" s="71">
        <v>68</v>
      </c>
      <c r="N68" s="148" t="s">
        <v>2</v>
      </c>
    </row>
    <row r="69" spans="1:14" x14ac:dyDescent="0.2">
      <c r="A69" s="96"/>
      <c r="B69" s="96"/>
      <c r="C69" s="96"/>
      <c r="D69" s="96"/>
      <c r="E69" s="113"/>
      <c r="F69" s="71">
        <v>69</v>
      </c>
      <c r="N69" s="148" t="s">
        <v>2</v>
      </c>
    </row>
    <row r="70" spans="1:14" x14ac:dyDescent="0.2">
      <c r="A70" s="96"/>
      <c r="B70" s="96"/>
      <c r="C70" s="96"/>
      <c r="D70" s="96"/>
      <c r="E70" s="113"/>
      <c r="F70" s="71">
        <v>70</v>
      </c>
      <c r="N70" s="96"/>
    </row>
    <row r="71" spans="1:14" x14ac:dyDescent="0.2">
      <c r="A71" s="96"/>
      <c r="B71" s="96"/>
      <c r="C71" s="96"/>
      <c r="D71" s="96"/>
      <c r="E71" s="113"/>
      <c r="F71" s="71">
        <v>71</v>
      </c>
      <c r="N71" s="96"/>
    </row>
    <row r="72" spans="1:14" x14ac:dyDescent="0.2">
      <c r="A72" s="96"/>
      <c r="B72" s="96"/>
      <c r="C72" s="96"/>
      <c r="D72" s="96"/>
      <c r="E72" s="113"/>
      <c r="F72" s="71">
        <v>72</v>
      </c>
      <c r="N72" s="96"/>
    </row>
    <row r="73" spans="1:14" x14ac:dyDescent="0.2">
      <c r="A73" s="96"/>
      <c r="B73" s="96"/>
      <c r="C73" s="96"/>
      <c r="D73" s="96"/>
      <c r="E73" s="113"/>
      <c r="F73" s="71">
        <v>73</v>
      </c>
      <c r="N73" s="96"/>
    </row>
    <row r="74" spans="1:14" x14ac:dyDescent="0.2">
      <c r="A74" s="96"/>
      <c r="B74" s="96"/>
      <c r="C74" s="96"/>
      <c r="D74" s="96"/>
      <c r="E74" s="113"/>
      <c r="F74" s="71">
        <v>74</v>
      </c>
      <c r="N74" s="96"/>
    </row>
    <row r="75" spans="1:14" x14ac:dyDescent="0.2">
      <c r="A75" s="96"/>
      <c r="B75" s="96"/>
      <c r="C75" s="96"/>
      <c r="D75" s="96"/>
      <c r="E75" s="113"/>
      <c r="F75" s="71">
        <v>75</v>
      </c>
      <c r="N75" s="96"/>
    </row>
    <row r="76" spans="1:14" x14ac:dyDescent="0.2">
      <c r="A76" s="96"/>
      <c r="B76" s="96"/>
      <c r="C76" s="96"/>
      <c r="D76" s="96"/>
      <c r="E76" s="113"/>
      <c r="F76" s="71">
        <v>76</v>
      </c>
      <c r="N76" s="96"/>
    </row>
    <row r="77" spans="1:14" x14ac:dyDescent="0.2">
      <c r="A77" s="96"/>
      <c r="B77" s="96"/>
      <c r="C77" s="96"/>
      <c r="D77" s="96"/>
      <c r="E77" s="113"/>
      <c r="F77" s="71">
        <v>77</v>
      </c>
      <c r="N77" s="96"/>
    </row>
    <row r="78" spans="1:14" x14ac:dyDescent="0.2">
      <c r="A78" s="96"/>
      <c r="B78" s="96"/>
      <c r="C78" s="96"/>
      <c r="D78" s="96"/>
      <c r="E78" s="113"/>
      <c r="F78" s="71">
        <v>78</v>
      </c>
      <c r="N78" s="96"/>
    </row>
    <row r="79" spans="1:14" x14ac:dyDescent="0.2">
      <c r="A79" s="96"/>
      <c r="B79" s="96"/>
      <c r="C79" s="96"/>
      <c r="D79" s="96"/>
      <c r="E79" s="113"/>
      <c r="F79" s="71">
        <v>79</v>
      </c>
      <c r="N79" s="96"/>
    </row>
    <row r="80" spans="1:14" x14ac:dyDescent="0.2">
      <c r="A80" s="96"/>
      <c r="B80" s="96"/>
      <c r="C80" s="96"/>
      <c r="D80" s="96"/>
      <c r="E80" s="113"/>
      <c r="F80" s="71">
        <v>80</v>
      </c>
      <c r="N80" s="96"/>
    </row>
    <row r="81" spans="1:14" x14ac:dyDescent="0.2">
      <c r="A81" s="96"/>
      <c r="B81" s="96"/>
      <c r="C81" s="96"/>
      <c r="D81" s="96"/>
      <c r="E81" s="113"/>
      <c r="F81" s="71">
        <v>81</v>
      </c>
      <c r="N81" s="96"/>
    </row>
  </sheetData>
  <sortState xmlns:xlrd2="http://schemas.microsoft.com/office/spreadsheetml/2017/richdata2" ref="N1:N81">
    <sortCondition ref="N37:N81"/>
  </sortState>
  <pageMargins left="0.23622047244094491" right="0.19685039370078741" top="0.19685039370078741" bottom="0.19685039370078741" header="0.19685039370078741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"/>
  <sheetViews>
    <sheetView workbookViewId="0">
      <selection sqref="A1:IV65536"/>
    </sheetView>
  </sheetViews>
  <sheetFormatPr baseColWidth="10" defaultColWidth="11.42578125" defaultRowHeight="12.75" x14ac:dyDescent="0.2"/>
  <cols>
    <col min="1" max="4" width="11.42578125" style="4"/>
    <col min="5" max="5" width="11.42578125" style="5"/>
    <col min="6" max="16384" width="11.42578125" style="4"/>
  </cols>
  <sheetData/>
  <phoneticPr fontId="0" type="noConversion"/>
  <pageMargins left="0.5" right="0.4" top="0.12" bottom="0.5" header="0.12" footer="0.5"/>
  <pageSetup paperSize="9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  <pageSetUpPr fitToPage="1"/>
  </sheetPr>
  <dimension ref="A1:R82"/>
  <sheetViews>
    <sheetView zoomScaleNormal="100" workbookViewId="0">
      <pane ySplit="2" topLeftCell="A52" activePane="bottomLeft" state="frozen"/>
      <selection pane="bottomLeft" activeCell="C23" sqref="C23:R79"/>
    </sheetView>
  </sheetViews>
  <sheetFormatPr baseColWidth="10" defaultColWidth="32.42578125" defaultRowHeight="12.75" x14ac:dyDescent="0.2"/>
  <cols>
    <col min="1" max="1" width="3" style="49" bestFit="1" customWidth="1"/>
    <col min="2" max="2" width="2.28515625" style="48" bestFit="1" customWidth="1"/>
    <col min="3" max="3" width="17" style="49" bestFit="1" customWidth="1"/>
    <col min="4" max="4" width="20.28515625" style="49" bestFit="1" customWidth="1"/>
    <col min="5" max="5" width="22.85546875" style="76" bestFit="1" customWidth="1"/>
    <col min="6" max="6" width="11.85546875" style="47" bestFit="1" customWidth="1"/>
    <col min="7" max="9" width="10.7109375" style="49" bestFit="1" customWidth="1"/>
    <col min="10" max="10" width="6.7109375" style="49" bestFit="1" customWidth="1"/>
    <col min="11" max="11" width="7.42578125" style="49" bestFit="1" customWidth="1"/>
    <col min="12" max="12" width="6.7109375" style="49" customWidth="1"/>
    <col min="13" max="13" width="8.140625" style="49" bestFit="1" customWidth="1"/>
    <col min="14" max="14" width="7.42578125" style="49" bestFit="1" customWidth="1"/>
    <col min="15" max="15" width="10.85546875" style="49" customWidth="1"/>
    <col min="16" max="16" width="10.7109375" style="49" bestFit="1" customWidth="1"/>
    <col min="17" max="17" width="8.140625" style="49" bestFit="1" customWidth="1"/>
    <col min="18" max="18" width="7.42578125" style="48" bestFit="1" customWidth="1"/>
    <col min="19" max="16384" width="32.42578125" style="49"/>
  </cols>
  <sheetData>
    <row r="1" spans="1:18" x14ac:dyDescent="0.2">
      <c r="F1" s="49"/>
      <c r="G1" s="54" t="s">
        <v>202</v>
      </c>
      <c r="H1" s="54" t="s">
        <v>203</v>
      </c>
      <c r="I1" s="54" t="s">
        <v>206</v>
      </c>
      <c r="J1" s="54" t="s">
        <v>207</v>
      </c>
      <c r="K1" s="54" t="s">
        <v>210</v>
      </c>
      <c r="L1" s="54" t="s">
        <v>211</v>
      </c>
      <c r="M1" s="119" t="s">
        <v>209</v>
      </c>
      <c r="N1" s="119" t="s">
        <v>209</v>
      </c>
      <c r="O1" s="117" t="s">
        <v>204</v>
      </c>
      <c r="P1" s="117" t="s">
        <v>205</v>
      </c>
      <c r="Q1" s="117" t="s">
        <v>208</v>
      </c>
      <c r="R1" s="53" t="s">
        <v>65</v>
      </c>
    </row>
    <row r="2" spans="1:18" x14ac:dyDescent="0.2">
      <c r="F2" s="49"/>
      <c r="G2" s="116">
        <v>45954</v>
      </c>
      <c r="H2" s="116">
        <v>45975</v>
      </c>
      <c r="I2" s="116">
        <v>46003</v>
      </c>
      <c r="J2" s="116">
        <v>45694</v>
      </c>
      <c r="K2" s="116">
        <v>45736</v>
      </c>
      <c r="L2" s="116">
        <v>45757</v>
      </c>
      <c r="M2" s="120">
        <v>45729</v>
      </c>
      <c r="N2" s="120">
        <v>45750</v>
      </c>
      <c r="O2" s="118">
        <v>45982</v>
      </c>
      <c r="P2" s="118">
        <v>45996</v>
      </c>
      <c r="Q2" s="118">
        <v>45701</v>
      </c>
      <c r="R2" s="121">
        <v>45742</v>
      </c>
    </row>
    <row r="3" spans="1:18" x14ac:dyDescent="0.2">
      <c r="A3" s="50">
        <v>1</v>
      </c>
      <c r="B3" s="50" t="s">
        <v>0</v>
      </c>
      <c r="C3" s="27" t="s">
        <v>111</v>
      </c>
      <c r="D3" s="27" t="s">
        <v>112</v>
      </c>
      <c r="E3" s="39" t="s">
        <v>2</v>
      </c>
      <c r="F3" s="37" t="s">
        <v>113</v>
      </c>
      <c r="G3" s="69">
        <v>45589</v>
      </c>
      <c r="H3" s="43">
        <v>45610</v>
      </c>
      <c r="I3" s="114"/>
      <c r="J3" s="114"/>
      <c r="K3" s="114"/>
      <c r="L3" s="114"/>
      <c r="M3" s="114"/>
      <c r="N3" s="114"/>
      <c r="O3" s="36">
        <v>45617</v>
      </c>
      <c r="P3" s="36">
        <v>45631</v>
      </c>
      <c r="Q3" s="114"/>
      <c r="R3" s="111"/>
    </row>
    <row r="4" spans="1:18" x14ac:dyDescent="0.2">
      <c r="A4" s="50">
        <v>2</v>
      </c>
      <c r="B4" s="50" t="s">
        <v>0</v>
      </c>
      <c r="C4" s="27" t="s">
        <v>108</v>
      </c>
      <c r="D4" s="27" t="s">
        <v>109</v>
      </c>
      <c r="E4" s="39" t="s">
        <v>5</v>
      </c>
      <c r="F4" s="37" t="s">
        <v>110</v>
      </c>
      <c r="G4" s="69">
        <v>45589</v>
      </c>
      <c r="H4" s="43">
        <v>45610</v>
      </c>
      <c r="I4" s="114"/>
      <c r="J4" s="114"/>
      <c r="K4" s="114"/>
      <c r="L4" s="114"/>
      <c r="M4" s="114"/>
      <c r="N4" s="114"/>
      <c r="O4" s="36">
        <v>45617</v>
      </c>
      <c r="P4" s="36">
        <v>45631</v>
      </c>
      <c r="Q4" s="114"/>
      <c r="R4" s="111"/>
    </row>
    <row r="5" spans="1:18" x14ac:dyDescent="0.2">
      <c r="A5" s="50">
        <v>3</v>
      </c>
      <c r="B5" s="50" t="s">
        <v>0</v>
      </c>
      <c r="C5" s="27" t="s">
        <v>117</v>
      </c>
      <c r="D5" s="27" t="s">
        <v>118</v>
      </c>
      <c r="E5" s="39" t="s">
        <v>1</v>
      </c>
      <c r="F5" s="37" t="s">
        <v>119</v>
      </c>
      <c r="G5" s="69">
        <v>45589</v>
      </c>
      <c r="H5" s="43">
        <v>45610</v>
      </c>
      <c r="I5" s="43">
        <v>45638</v>
      </c>
      <c r="J5" s="114"/>
      <c r="K5" s="114"/>
      <c r="L5" s="114"/>
      <c r="M5" s="114"/>
      <c r="N5" s="114"/>
      <c r="O5" s="36">
        <v>45617</v>
      </c>
      <c r="P5" s="114"/>
      <c r="Q5" s="114"/>
      <c r="R5" s="111"/>
    </row>
    <row r="6" spans="1:18" x14ac:dyDescent="0.2">
      <c r="A6" s="50">
        <v>4</v>
      </c>
      <c r="B6" s="50" t="s">
        <v>0</v>
      </c>
      <c r="C6" s="27" t="s">
        <v>261</v>
      </c>
      <c r="D6" s="27" t="s">
        <v>260</v>
      </c>
      <c r="E6" s="39" t="s">
        <v>256</v>
      </c>
      <c r="F6" s="37" t="s">
        <v>259</v>
      </c>
      <c r="G6" s="114"/>
      <c r="H6" s="114"/>
      <c r="I6" s="114"/>
      <c r="J6" s="114"/>
      <c r="K6" s="114"/>
      <c r="L6" s="114"/>
      <c r="M6" s="114"/>
      <c r="N6" s="114"/>
      <c r="O6" s="114"/>
      <c r="P6" s="36">
        <v>45631</v>
      </c>
      <c r="Q6" s="114"/>
      <c r="R6" s="111"/>
    </row>
    <row r="7" spans="1:18" x14ac:dyDescent="0.2">
      <c r="A7" s="50">
        <v>5</v>
      </c>
      <c r="B7" s="50" t="s">
        <v>0</v>
      </c>
      <c r="C7" s="27" t="s">
        <v>114</v>
      </c>
      <c r="D7" s="27" t="s">
        <v>115</v>
      </c>
      <c r="E7" s="39" t="s">
        <v>1</v>
      </c>
      <c r="F7" s="37" t="s">
        <v>116</v>
      </c>
      <c r="G7" s="69">
        <v>45589</v>
      </c>
      <c r="H7" s="43">
        <v>45610</v>
      </c>
      <c r="I7" s="43">
        <v>45638</v>
      </c>
      <c r="J7" s="114"/>
      <c r="K7" s="114"/>
      <c r="L7" s="114"/>
      <c r="M7" s="114"/>
      <c r="N7" s="114"/>
      <c r="O7" s="36">
        <v>45617</v>
      </c>
      <c r="P7" s="36">
        <v>45631</v>
      </c>
      <c r="Q7" s="114"/>
      <c r="R7" s="111"/>
    </row>
    <row r="8" spans="1:18" x14ac:dyDescent="0.2">
      <c r="A8" s="50">
        <v>6</v>
      </c>
      <c r="B8" s="50" t="s">
        <v>0</v>
      </c>
      <c r="C8" s="27" t="s">
        <v>245</v>
      </c>
      <c r="D8" s="27" t="s">
        <v>244</v>
      </c>
      <c r="E8" s="39" t="s">
        <v>5</v>
      </c>
      <c r="F8" s="37" t="s">
        <v>243</v>
      </c>
      <c r="G8" s="114"/>
      <c r="H8" s="114"/>
      <c r="I8" s="114"/>
      <c r="J8" s="114"/>
      <c r="K8" s="114"/>
      <c r="L8" s="114"/>
      <c r="M8" s="114"/>
      <c r="N8" s="114"/>
      <c r="O8" s="36">
        <v>45617</v>
      </c>
      <c r="P8" s="36">
        <v>45631</v>
      </c>
      <c r="Q8" s="114"/>
      <c r="R8" s="114"/>
    </row>
    <row r="9" spans="1:18" x14ac:dyDescent="0.2">
      <c r="A9" s="50">
        <v>7</v>
      </c>
      <c r="B9" s="50" t="s">
        <v>0</v>
      </c>
      <c r="C9" s="27" t="s">
        <v>254</v>
      </c>
      <c r="D9" s="27" t="s">
        <v>253</v>
      </c>
      <c r="E9" s="39" t="s">
        <v>5</v>
      </c>
      <c r="F9" s="37" t="s">
        <v>252</v>
      </c>
      <c r="G9" s="114"/>
      <c r="H9" s="114"/>
      <c r="I9" s="114"/>
      <c r="J9" s="114"/>
      <c r="K9" s="114"/>
      <c r="L9" s="114"/>
      <c r="M9" s="114"/>
      <c r="N9" s="114"/>
      <c r="O9" s="114"/>
      <c r="P9" s="36">
        <v>45631</v>
      </c>
      <c r="Q9" s="114"/>
      <c r="R9" s="111"/>
    </row>
    <row r="10" spans="1:18" x14ac:dyDescent="0.2">
      <c r="A10" s="50">
        <v>8</v>
      </c>
      <c r="B10" s="50" t="s">
        <v>0</v>
      </c>
      <c r="C10" s="27" t="s">
        <v>106</v>
      </c>
      <c r="D10" s="27" t="s">
        <v>62</v>
      </c>
      <c r="E10" s="39" t="s">
        <v>2</v>
      </c>
      <c r="F10" s="37" t="s">
        <v>107</v>
      </c>
      <c r="G10" s="69">
        <v>45589</v>
      </c>
      <c r="H10" s="43">
        <v>45610</v>
      </c>
      <c r="I10" s="114"/>
      <c r="J10" s="114"/>
      <c r="K10" s="114"/>
      <c r="L10" s="114"/>
      <c r="M10" s="114"/>
      <c r="N10" s="114"/>
      <c r="O10" s="36">
        <v>45617</v>
      </c>
      <c r="P10" s="36">
        <v>45631</v>
      </c>
      <c r="Q10" s="114"/>
      <c r="R10" s="111"/>
    </row>
    <row r="11" spans="1:18" x14ac:dyDescent="0.2">
      <c r="A11" s="50">
        <v>9</v>
      </c>
      <c r="B11" s="50" t="s">
        <v>0</v>
      </c>
      <c r="C11" s="27" t="s">
        <v>251</v>
      </c>
      <c r="D11" s="27" t="s">
        <v>250</v>
      </c>
      <c r="E11" s="39" t="s">
        <v>213</v>
      </c>
      <c r="F11" s="37" t="s">
        <v>249</v>
      </c>
      <c r="G11" s="114"/>
      <c r="H11" s="114"/>
      <c r="I11" s="114"/>
      <c r="J11" s="114"/>
      <c r="K11" s="114"/>
      <c r="L11" s="114"/>
      <c r="M11" s="114"/>
      <c r="N11" s="114"/>
      <c r="O11" s="114"/>
      <c r="P11" s="36">
        <v>45631</v>
      </c>
      <c r="Q11" s="114"/>
      <c r="R11" s="111"/>
    </row>
    <row r="12" spans="1:18" x14ac:dyDescent="0.2">
      <c r="A12" s="50">
        <v>10</v>
      </c>
      <c r="B12" s="50" t="s">
        <v>0</v>
      </c>
      <c r="C12" s="27" t="s">
        <v>167</v>
      </c>
      <c r="D12" s="27" t="s">
        <v>168</v>
      </c>
      <c r="E12" s="39" t="s">
        <v>5</v>
      </c>
      <c r="F12" s="37" t="s">
        <v>169</v>
      </c>
      <c r="G12" s="69">
        <v>45589</v>
      </c>
      <c r="H12" s="43">
        <v>45610</v>
      </c>
      <c r="I12" s="43">
        <v>45638</v>
      </c>
      <c r="J12" s="114"/>
      <c r="K12" s="114"/>
      <c r="L12" s="114"/>
      <c r="M12" s="114"/>
      <c r="N12" s="114"/>
      <c r="O12" s="114"/>
      <c r="P12" s="36">
        <v>45631</v>
      </c>
      <c r="Q12" s="114"/>
      <c r="R12" s="111"/>
    </row>
    <row r="13" spans="1:18" x14ac:dyDescent="0.2">
      <c r="A13" s="50">
        <v>11</v>
      </c>
      <c r="B13" s="50" t="s">
        <v>0</v>
      </c>
      <c r="C13" s="27" t="s">
        <v>258</v>
      </c>
      <c r="D13" s="27" t="s">
        <v>257</v>
      </c>
      <c r="E13" s="39" t="s">
        <v>256</v>
      </c>
      <c r="F13" s="37" t="s">
        <v>255</v>
      </c>
      <c r="G13" s="114"/>
      <c r="H13" s="114"/>
      <c r="I13" s="114"/>
      <c r="J13" s="114"/>
      <c r="K13" s="114"/>
      <c r="L13" s="114"/>
      <c r="M13" s="114"/>
      <c r="N13" s="114"/>
      <c r="O13" s="114"/>
      <c r="P13" s="36">
        <v>45631</v>
      </c>
      <c r="Q13" s="114"/>
      <c r="R13" s="111"/>
    </row>
    <row r="14" spans="1:18" x14ac:dyDescent="0.2">
      <c r="A14" s="50">
        <v>12</v>
      </c>
      <c r="B14" s="50" t="s">
        <v>0</v>
      </c>
      <c r="C14" s="102" t="s">
        <v>248</v>
      </c>
      <c r="D14" s="102" t="s">
        <v>247</v>
      </c>
      <c r="E14" s="99" t="s">
        <v>5</v>
      </c>
      <c r="F14" s="100" t="s">
        <v>246</v>
      </c>
      <c r="G14" s="114"/>
      <c r="H14" s="114"/>
      <c r="I14" s="114"/>
      <c r="J14" s="114"/>
      <c r="K14" s="114"/>
      <c r="L14" s="114"/>
      <c r="M14" s="114"/>
      <c r="N14" s="114"/>
      <c r="O14" s="36">
        <v>45617</v>
      </c>
      <c r="P14" s="36">
        <v>45631</v>
      </c>
      <c r="Q14" s="114"/>
      <c r="R14" s="114"/>
    </row>
    <row r="15" spans="1:18" x14ac:dyDescent="0.2">
      <c r="A15" s="50">
        <v>13</v>
      </c>
      <c r="B15" s="50" t="s">
        <v>0</v>
      </c>
      <c r="C15" s="27" t="s">
        <v>164</v>
      </c>
      <c r="D15" s="27" t="s">
        <v>165</v>
      </c>
      <c r="E15" s="39" t="s">
        <v>91</v>
      </c>
      <c r="F15" s="37" t="s">
        <v>166</v>
      </c>
      <c r="G15" s="69">
        <v>45589</v>
      </c>
      <c r="H15" s="43">
        <v>45610</v>
      </c>
      <c r="I15" s="114"/>
      <c r="J15" s="114"/>
      <c r="K15" s="114"/>
      <c r="L15" s="114"/>
      <c r="M15" s="114"/>
      <c r="N15" s="114"/>
      <c r="O15" s="114"/>
      <c r="P15" s="114"/>
      <c r="Q15" s="114"/>
      <c r="R15" s="111"/>
    </row>
    <row r="16" spans="1:18" x14ac:dyDescent="0.2">
      <c r="A16" s="50">
        <v>14</v>
      </c>
      <c r="B16" s="50" t="s">
        <v>0</v>
      </c>
      <c r="C16" s="102"/>
      <c r="D16" s="102"/>
      <c r="E16" s="99"/>
      <c r="F16" s="100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spans="1:18" x14ac:dyDescent="0.2">
      <c r="A17" s="50">
        <v>15</v>
      </c>
      <c r="B17" s="50" t="s">
        <v>0</v>
      </c>
      <c r="C17" s="27"/>
      <c r="D17" s="27"/>
      <c r="E17" s="39"/>
      <c r="F17" s="37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spans="1:18" x14ac:dyDescent="0.2">
      <c r="A18" s="50">
        <v>16</v>
      </c>
      <c r="B18" s="50" t="s">
        <v>0</v>
      </c>
      <c r="C18" s="102"/>
      <c r="D18" s="102"/>
      <c r="E18" s="99"/>
      <c r="F18" s="100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spans="1:18" x14ac:dyDescent="0.2">
      <c r="A19" s="50">
        <v>17</v>
      </c>
      <c r="B19" s="50" t="s">
        <v>0</v>
      </c>
      <c r="C19" s="102"/>
      <c r="D19" s="102"/>
      <c r="E19" s="99"/>
      <c r="F19" s="100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  <row r="20" spans="1:18" x14ac:dyDescent="0.2">
      <c r="A20" s="50">
        <v>18</v>
      </c>
      <c r="B20" s="50" t="s">
        <v>0</v>
      </c>
      <c r="C20" s="129"/>
      <c r="D20" s="129"/>
      <c r="E20" s="128"/>
      <c r="F20" s="127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spans="1:18" x14ac:dyDescent="0.2">
      <c r="A21" s="50">
        <v>19</v>
      </c>
      <c r="B21" s="50" t="s">
        <v>0</v>
      </c>
      <c r="C21" s="129"/>
      <c r="D21" s="129"/>
      <c r="E21" s="128"/>
      <c r="F21" s="127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1:18" x14ac:dyDescent="0.2">
      <c r="A22" s="50">
        <v>20</v>
      </c>
      <c r="B22" s="50" t="s">
        <v>0</v>
      </c>
      <c r="C22" s="102"/>
      <c r="D22" s="102"/>
      <c r="E22" s="99"/>
      <c r="F22" s="100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18" x14ac:dyDescent="0.2">
      <c r="A23" s="45">
        <v>1</v>
      </c>
      <c r="B23" s="45" t="s">
        <v>3</v>
      </c>
      <c r="C23" s="38" t="s">
        <v>141</v>
      </c>
      <c r="D23" s="38" t="s">
        <v>142</v>
      </c>
      <c r="E23" s="39" t="s">
        <v>4</v>
      </c>
      <c r="F23" s="37" t="s">
        <v>143</v>
      </c>
      <c r="G23" s="69">
        <v>45589</v>
      </c>
      <c r="H23" s="43">
        <v>45610</v>
      </c>
      <c r="I23" s="75"/>
      <c r="J23" s="75"/>
      <c r="K23" s="75"/>
      <c r="L23" s="75"/>
      <c r="M23" s="75"/>
      <c r="N23" s="75"/>
      <c r="O23" s="75"/>
      <c r="P23" s="75"/>
      <c r="Q23" s="75"/>
      <c r="R23" s="112"/>
    </row>
    <row r="24" spans="1:18" x14ac:dyDescent="0.2">
      <c r="A24" s="45">
        <v>2</v>
      </c>
      <c r="B24" s="45" t="s">
        <v>3</v>
      </c>
      <c r="C24" s="38" t="s">
        <v>158</v>
      </c>
      <c r="D24" s="38" t="s">
        <v>159</v>
      </c>
      <c r="E24" s="39" t="s">
        <v>1</v>
      </c>
      <c r="F24" s="37" t="s">
        <v>160</v>
      </c>
      <c r="G24" s="69">
        <v>45589</v>
      </c>
      <c r="H24" s="43">
        <v>45610</v>
      </c>
      <c r="I24" s="43">
        <v>45638</v>
      </c>
      <c r="J24" s="75"/>
      <c r="K24" s="75"/>
      <c r="L24" s="75"/>
      <c r="M24" s="75"/>
      <c r="N24" s="75"/>
      <c r="O24" s="36">
        <v>45617</v>
      </c>
      <c r="P24" s="75"/>
      <c r="Q24" s="75"/>
      <c r="R24" s="75"/>
    </row>
    <row r="25" spans="1:18" x14ac:dyDescent="0.2">
      <c r="A25" s="45">
        <v>3</v>
      </c>
      <c r="B25" s="45" t="s">
        <v>3</v>
      </c>
      <c r="C25" s="38" t="s">
        <v>182</v>
      </c>
      <c r="D25" s="38" t="s">
        <v>183</v>
      </c>
      <c r="E25" s="39" t="s">
        <v>1</v>
      </c>
      <c r="F25" s="37" t="s">
        <v>184</v>
      </c>
      <c r="G25" s="69">
        <v>45589</v>
      </c>
      <c r="H25" s="43">
        <v>45610</v>
      </c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 spans="1:18" x14ac:dyDescent="0.2">
      <c r="A26" s="45">
        <v>8</v>
      </c>
      <c r="B26" s="45" t="s">
        <v>3</v>
      </c>
      <c r="C26" s="101" t="s">
        <v>271</v>
      </c>
      <c r="D26" s="101" t="s">
        <v>272</v>
      </c>
      <c r="E26" s="51" t="s">
        <v>273</v>
      </c>
      <c r="F26" s="131" t="s">
        <v>273</v>
      </c>
      <c r="G26" s="75"/>
      <c r="H26" s="75"/>
      <c r="I26" s="75"/>
      <c r="J26" s="75"/>
      <c r="K26" s="75"/>
      <c r="L26" s="75"/>
      <c r="M26" s="75"/>
      <c r="N26" s="75"/>
      <c r="O26" s="75"/>
      <c r="P26" s="36">
        <v>45631</v>
      </c>
      <c r="Q26" s="75"/>
      <c r="R26" s="75"/>
    </row>
    <row r="27" spans="1:18" x14ac:dyDescent="0.2">
      <c r="A27" s="45">
        <v>10</v>
      </c>
      <c r="B27" s="45" t="s">
        <v>3</v>
      </c>
      <c r="C27" s="38" t="s">
        <v>144</v>
      </c>
      <c r="D27" s="38" t="s">
        <v>63</v>
      </c>
      <c r="E27" s="39" t="s">
        <v>4</v>
      </c>
      <c r="F27" s="37" t="s">
        <v>201</v>
      </c>
      <c r="G27" s="69">
        <v>45589</v>
      </c>
      <c r="H27" s="75"/>
      <c r="I27" s="75"/>
      <c r="J27" s="75"/>
      <c r="K27" s="75"/>
      <c r="L27" s="75"/>
      <c r="M27" s="75"/>
      <c r="N27" s="75"/>
      <c r="O27" s="36">
        <v>45617</v>
      </c>
      <c r="P27" s="75"/>
      <c r="Q27" s="75"/>
      <c r="R27" s="75"/>
    </row>
    <row r="28" spans="1:18" x14ac:dyDescent="0.2">
      <c r="A28" s="45">
        <v>11</v>
      </c>
      <c r="B28" s="45" t="s">
        <v>3</v>
      </c>
      <c r="C28" s="38" t="s">
        <v>242</v>
      </c>
      <c r="D28" s="38" t="s">
        <v>241</v>
      </c>
      <c r="E28" s="39" t="s">
        <v>5</v>
      </c>
      <c r="F28" s="37" t="s">
        <v>240</v>
      </c>
      <c r="G28" s="75"/>
      <c r="H28" s="75"/>
      <c r="I28" s="75"/>
      <c r="J28" s="75"/>
      <c r="K28" s="75"/>
      <c r="L28" s="75"/>
      <c r="M28" s="75"/>
      <c r="N28" s="75"/>
      <c r="O28" s="75"/>
      <c r="P28" s="36">
        <v>45631</v>
      </c>
      <c r="Q28" s="75"/>
      <c r="R28" s="112"/>
    </row>
    <row r="29" spans="1:18" x14ac:dyDescent="0.2">
      <c r="A29" s="45">
        <v>14</v>
      </c>
      <c r="B29" s="45" t="s">
        <v>3</v>
      </c>
      <c r="C29" s="38" t="s">
        <v>236</v>
      </c>
      <c r="D29" s="38" t="s">
        <v>235</v>
      </c>
      <c r="E29" s="39" t="s">
        <v>1</v>
      </c>
      <c r="F29" s="37" t="s">
        <v>234</v>
      </c>
      <c r="G29" s="75"/>
      <c r="H29" s="75"/>
      <c r="I29" s="75"/>
      <c r="J29" s="75"/>
      <c r="K29" s="75"/>
      <c r="L29" s="75"/>
      <c r="M29" s="75"/>
      <c r="N29" s="75"/>
      <c r="O29" s="75"/>
      <c r="P29" s="36">
        <v>45631</v>
      </c>
      <c r="Q29" s="75"/>
      <c r="R29" s="112"/>
    </row>
    <row r="30" spans="1:18" x14ac:dyDescent="0.2">
      <c r="A30" s="45">
        <v>16</v>
      </c>
      <c r="B30" s="45" t="s">
        <v>3</v>
      </c>
      <c r="C30" s="38" t="s">
        <v>219</v>
      </c>
      <c r="D30" s="38" t="s">
        <v>218</v>
      </c>
      <c r="E30" s="39" t="s">
        <v>217</v>
      </c>
      <c r="F30" s="37" t="s">
        <v>216</v>
      </c>
      <c r="G30" s="75"/>
      <c r="H30" s="75"/>
      <c r="I30" s="75"/>
      <c r="J30" s="75"/>
      <c r="K30" s="75"/>
      <c r="L30" s="75"/>
      <c r="M30" s="75"/>
      <c r="N30" s="75"/>
      <c r="O30" s="75"/>
      <c r="P30" s="36">
        <v>45631</v>
      </c>
      <c r="Q30" s="75"/>
      <c r="R30" s="75"/>
    </row>
    <row r="31" spans="1:18" x14ac:dyDescent="0.2">
      <c r="A31" s="45">
        <v>18</v>
      </c>
      <c r="B31" s="45" t="s">
        <v>3</v>
      </c>
      <c r="C31" s="38" t="s">
        <v>176</v>
      </c>
      <c r="D31" s="38" t="s">
        <v>177</v>
      </c>
      <c r="E31" s="39" t="s">
        <v>1</v>
      </c>
      <c r="F31" s="37" t="s">
        <v>178</v>
      </c>
      <c r="G31" s="69">
        <v>45589</v>
      </c>
      <c r="H31" s="43">
        <v>45610</v>
      </c>
      <c r="I31" s="43">
        <v>45638</v>
      </c>
      <c r="J31" s="75"/>
      <c r="K31" s="75"/>
      <c r="L31" s="75"/>
      <c r="M31" s="75"/>
      <c r="N31" s="75"/>
      <c r="O31" s="75"/>
      <c r="P31" s="75"/>
      <c r="Q31" s="75"/>
      <c r="R31" s="112"/>
    </row>
    <row r="32" spans="1:18" x14ac:dyDescent="0.2">
      <c r="A32" s="45">
        <v>21</v>
      </c>
      <c r="B32" s="45" t="s">
        <v>3</v>
      </c>
      <c r="C32" s="38" t="s">
        <v>151</v>
      </c>
      <c r="D32" s="38" t="s">
        <v>152</v>
      </c>
      <c r="E32" s="39" t="s">
        <v>5</v>
      </c>
      <c r="F32" s="37" t="s">
        <v>153</v>
      </c>
      <c r="G32" s="69">
        <v>45589</v>
      </c>
      <c r="H32" s="75"/>
      <c r="I32" s="75"/>
      <c r="J32" s="75"/>
      <c r="K32" s="75"/>
      <c r="L32" s="75"/>
      <c r="M32" s="75"/>
      <c r="N32" s="75"/>
      <c r="O32" s="36">
        <v>45617</v>
      </c>
      <c r="P32" s="75"/>
      <c r="Q32" s="75"/>
      <c r="R32" s="112"/>
    </row>
    <row r="33" spans="1:18" x14ac:dyDescent="0.2">
      <c r="A33" s="45">
        <v>23</v>
      </c>
      <c r="B33" s="45" t="s">
        <v>3</v>
      </c>
      <c r="C33" s="38" t="s">
        <v>134</v>
      </c>
      <c r="D33" s="38" t="s">
        <v>135</v>
      </c>
      <c r="E33" s="39" t="s">
        <v>1</v>
      </c>
      <c r="F33" s="37" t="s">
        <v>136</v>
      </c>
      <c r="G33" s="69">
        <v>45589</v>
      </c>
      <c r="H33" s="43">
        <v>45610</v>
      </c>
      <c r="I33" s="75"/>
      <c r="J33" s="75"/>
      <c r="K33" s="75"/>
      <c r="L33" s="75"/>
      <c r="M33" s="75"/>
      <c r="N33" s="75"/>
      <c r="O33" s="36">
        <v>45617</v>
      </c>
      <c r="P33" s="75"/>
      <c r="Q33" s="75"/>
      <c r="R33" s="112"/>
    </row>
    <row r="34" spans="1:18" x14ac:dyDescent="0.2">
      <c r="A34" s="45">
        <v>27</v>
      </c>
      <c r="B34" s="45" t="s">
        <v>3</v>
      </c>
      <c r="C34" s="38" t="s">
        <v>154</v>
      </c>
      <c r="D34" s="38" t="s">
        <v>155</v>
      </c>
      <c r="E34" s="39" t="s">
        <v>6</v>
      </c>
      <c r="F34" s="37" t="s">
        <v>156</v>
      </c>
      <c r="G34" s="69">
        <v>45589</v>
      </c>
      <c r="H34" s="43">
        <v>45610</v>
      </c>
      <c r="I34" s="75"/>
      <c r="J34" s="75"/>
      <c r="K34" s="75"/>
      <c r="L34" s="75"/>
      <c r="M34" s="75"/>
      <c r="N34" s="75"/>
      <c r="O34" s="75"/>
      <c r="P34" s="75"/>
      <c r="Q34" s="75"/>
      <c r="R34" s="112"/>
    </row>
    <row r="35" spans="1:18" x14ac:dyDescent="0.2">
      <c r="A35" s="45">
        <v>28</v>
      </c>
      <c r="B35" s="45" t="s">
        <v>3</v>
      </c>
      <c r="C35" s="101" t="s">
        <v>270</v>
      </c>
      <c r="D35" s="101" t="s">
        <v>269</v>
      </c>
      <c r="E35" s="99" t="s">
        <v>5</v>
      </c>
      <c r="F35" s="100" t="s">
        <v>268</v>
      </c>
      <c r="G35" s="75"/>
      <c r="H35" s="75"/>
      <c r="I35" s="75"/>
      <c r="J35" s="75"/>
      <c r="K35" s="75"/>
      <c r="L35" s="75"/>
      <c r="M35" s="75"/>
      <c r="N35" s="75"/>
      <c r="O35" s="36">
        <v>45617</v>
      </c>
      <c r="P35" s="75"/>
      <c r="Q35" s="75"/>
      <c r="R35" s="112"/>
    </row>
    <row r="36" spans="1:18" x14ac:dyDescent="0.2">
      <c r="A36" s="45">
        <v>30</v>
      </c>
      <c r="B36" s="45" t="s">
        <v>3</v>
      </c>
      <c r="C36" s="38" t="s">
        <v>227</v>
      </c>
      <c r="D36" s="38" t="s">
        <v>79</v>
      </c>
      <c r="E36" s="39" t="s">
        <v>217</v>
      </c>
      <c r="F36" s="37" t="s">
        <v>226</v>
      </c>
      <c r="G36" s="75"/>
      <c r="H36" s="75"/>
      <c r="I36" s="75"/>
      <c r="J36" s="75"/>
      <c r="K36" s="75"/>
      <c r="L36" s="75"/>
      <c r="M36" s="75"/>
      <c r="N36" s="75"/>
      <c r="O36" s="75"/>
      <c r="P36" s="36">
        <v>45631</v>
      </c>
      <c r="Q36" s="75"/>
      <c r="R36" s="112"/>
    </row>
    <row r="37" spans="1:18" x14ac:dyDescent="0.2">
      <c r="A37" s="45">
        <v>33</v>
      </c>
      <c r="B37" s="45" t="s">
        <v>3</v>
      </c>
      <c r="C37" s="38" t="s">
        <v>82</v>
      </c>
      <c r="D37" s="38" t="s">
        <v>81</v>
      </c>
      <c r="E37" s="39" t="s">
        <v>1</v>
      </c>
      <c r="F37" s="37" t="s">
        <v>157</v>
      </c>
      <c r="G37" s="69">
        <v>45589</v>
      </c>
      <c r="H37" s="43">
        <v>45610</v>
      </c>
      <c r="I37" s="43">
        <v>45638</v>
      </c>
      <c r="J37" s="75"/>
      <c r="K37" s="75"/>
      <c r="L37" s="75"/>
      <c r="M37" s="75"/>
      <c r="N37" s="75"/>
      <c r="O37" s="36">
        <v>45617</v>
      </c>
      <c r="P37" s="75"/>
      <c r="Q37" s="75"/>
      <c r="R37" s="75"/>
    </row>
    <row r="38" spans="1:18" x14ac:dyDescent="0.2">
      <c r="A38" s="45">
        <v>34</v>
      </c>
      <c r="B38" s="45" t="s">
        <v>3</v>
      </c>
      <c r="C38" s="38" t="s">
        <v>125</v>
      </c>
      <c r="D38" s="38" t="s">
        <v>126</v>
      </c>
      <c r="E38" s="39" t="s">
        <v>4</v>
      </c>
      <c r="F38" s="37" t="s">
        <v>127</v>
      </c>
      <c r="G38" s="69">
        <v>45589</v>
      </c>
      <c r="H38" s="75"/>
      <c r="I38" s="75"/>
      <c r="J38" s="75"/>
      <c r="K38" s="75"/>
      <c r="L38" s="75"/>
      <c r="M38" s="75"/>
      <c r="N38" s="75"/>
      <c r="O38" s="36">
        <v>45617</v>
      </c>
      <c r="P38" s="75"/>
      <c r="Q38" s="75"/>
      <c r="R38" s="112"/>
    </row>
    <row r="39" spans="1:18" x14ac:dyDescent="0.2">
      <c r="A39" s="45">
        <v>35</v>
      </c>
      <c r="B39" s="45" t="s">
        <v>3</v>
      </c>
      <c r="C39" s="38" t="s">
        <v>90</v>
      </c>
      <c r="D39" s="38" t="s">
        <v>79</v>
      </c>
      <c r="E39" s="39" t="s">
        <v>1</v>
      </c>
      <c r="F39" s="37" t="s">
        <v>185</v>
      </c>
      <c r="G39" s="69">
        <v>45589</v>
      </c>
      <c r="H39" s="43">
        <v>45610</v>
      </c>
      <c r="I39" s="43">
        <v>45638</v>
      </c>
      <c r="J39" s="75"/>
      <c r="K39" s="75"/>
      <c r="L39" s="75"/>
      <c r="M39" s="75"/>
      <c r="N39" s="75"/>
      <c r="O39" s="75"/>
      <c r="P39" s="36">
        <v>45631</v>
      </c>
      <c r="Q39" s="75"/>
      <c r="R39" s="75"/>
    </row>
    <row r="40" spans="1:18" x14ac:dyDescent="0.2">
      <c r="A40" s="45">
        <v>37</v>
      </c>
      <c r="B40" s="45" t="s">
        <v>3</v>
      </c>
      <c r="C40" s="38" t="s">
        <v>73</v>
      </c>
      <c r="D40" s="38" t="s">
        <v>88</v>
      </c>
      <c r="E40" s="39" t="s">
        <v>4</v>
      </c>
      <c r="F40" s="37" t="s">
        <v>171</v>
      </c>
      <c r="G40" s="69">
        <v>45589</v>
      </c>
      <c r="H40" s="75"/>
      <c r="I40" s="43">
        <v>45638</v>
      </c>
      <c r="J40" s="75"/>
      <c r="K40" s="75"/>
      <c r="L40" s="75"/>
      <c r="M40" s="75"/>
      <c r="N40" s="75"/>
      <c r="O40" s="75"/>
      <c r="P40" s="36">
        <v>45631</v>
      </c>
      <c r="Q40" s="75"/>
      <c r="R40" s="112"/>
    </row>
    <row r="41" spans="1:18" x14ac:dyDescent="0.2">
      <c r="A41" s="45">
        <v>40</v>
      </c>
      <c r="B41" s="45" t="s">
        <v>3</v>
      </c>
      <c r="C41" s="38" t="s">
        <v>198</v>
      </c>
      <c r="D41" s="38" t="s">
        <v>199</v>
      </c>
      <c r="E41" s="39" t="s">
        <v>1</v>
      </c>
      <c r="F41" s="37" t="s">
        <v>200</v>
      </c>
      <c r="G41" s="69">
        <v>45589</v>
      </c>
      <c r="H41" s="43">
        <v>45610</v>
      </c>
      <c r="I41" s="43">
        <v>45638</v>
      </c>
      <c r="J41" s="75"/>
      <c r="K41" s="75"/>
      <c r="L41" s="75"/>
      <c r="M41" s="75"/>
      <c r="N41" s="75"/>
      <c r="O41" s="75"/>
      <c r="P41" s="36">
        <v>45631</v>
      </c>
      <c r="Q41" s="75"/>
      <c r="R41" s="112"/>
    </row>
    <row r="42" spans="1:18" x14ac:dyDescent="0.2">
      <c r="A42" s="45">
        <v>44</v>
      </c>
      <c r="B42" s="45" t="s">
        <v>3</v>
      </c>
      <c r="C42" s="38" t="s">
        <v>230</v>
      </c>
      <c r="D42" s="38" t="s">
        <v>229</v>
      </c>
      <c r="E42" s="39" t="s">
        <v>1</v>
      </c>
      <c r="F42" s="37" t="s">
        <v>228</v>
      </c>
      <c r="G42" s="75"/>
      <c r="H42" s="75"/>
      <c r="I42" s="43">
        <v>45638</v>
      </c>
      <c r="J42" s="75"/>
      <c r="K42" s="75"/>
      <c r="L42" s="75"/>
      <c r="M42" s="75"/>
      <c r="N42" s="75"/>
      <c r="O42" s="75"/>
      <c r="P42" s="36">
        <v>45631</v>
      </c>
      <c r="Q42" s="75"/>
      <c r="R42" s="112"/>
    </row>
    <row r="43" spans="1:18" x14ac:dyDescent="0.2">
      <c r="A43" s="45">
        <v>4</v>
      </c>
      <c r="B43" s="45" t="s">
        <v>3</v>
      </c>
      <c r="C43" s="38" t="s">
        <v>148</v>
      </c>
      <c r="D43" s="38" t="s">
        <v>149</v>
      </c>
      <c r="E43" s="39" t="s">
        <v>2</v>
      </c>
      <c r="F43" s="37" t="s">
        <v>150</v>
      </c>
      <c r="G43" s="69">
        <v>45589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18" x14ac:dyDescent="0.2">
      <c r="A44" s="45">
        <v>5</v>
      </c>
      <c r="B44" s="45" t="s">
        <v>3</v>
      </c>
      <c r="C44" s="38" t="s">
        <v>145</v>
      </c>
      <c r="D44" s="38" t="s">
        <v>146</v>
      </c>
      <c r="E44" s="39" t="s">
        <v>2</v>
      </c>
      <c r="F44" s="37" t="s">
        <v>147</v>
      </c>
      <c r="G44" s="69">
        <v>45589</v>
      </c>
      <c r="H44" s="43">
        <v>45610</v>
      </c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18" x14ac:dyDescent="0.2">
      <c r="A45" s="45">
        <v>6</v>
      </c>
      <c r="B45" s="45" t="s">
        <v>3</v>
      </c>
      <c r="C45" s="101" t="s">
        <v>264</v>
      </c>
      <c r="D45" s="101" t="s">
        <v>263</v>
      </c>
      <c r="E45" s="99" t="s">
        <v>5</v>
      </c>
      <c r="F45" s="100" t="s">
        <v>262</v>
      </c>
      <c r="G45" s="75"/>
      <c r="H45" s="75"/>
      <c r="I45" s="75"/>
      <c r="J45" s="75"/>
      <c r="K45" s="75"/>
      <c r="L45" s="75"/>
      <c r="M45" s="75"/>
      <c r="N45" s="75"/>
      <c r="O45" s="36">
        <v>45617</v>
      </c>
      <c r="P45" s="75"/>
      <c r="Q45" s="75"/>
      <c r="R45" s="75"/>
    </row>
    <row r="46" spans="1:18" x14ac:dyDescent="0.2">
      <c r="A46" s="45">
        <v>7</v>
      </c>
      <c r="B46" s="45" t="s">
        <v>3</v>
      </c>
      <c r="C46" s="38" t="s">
        <v>7</v>
      </c>
      <c r="D46" s="38" t="s">
        <v>8</v>
      </c>
      <c r="E46" s="39" t="s">
        <v>1</v>
      </c>
      <c r="F46" s="37" t="s">
        <v>193</v>
      </c>
      <c r="G46" s="69">
        <v>45589</v>
      </c>
      <c r="H46" s="43">
        <v>45610</v>
      </c>
      <c r="I46" s="43">
        <v>45638</v>
      </c>
      <c r="J46" s="75"/>
      <c r="K46" s="75"/>
      <c r="L46" s="75"/>
      <c r="M46" s="75"/>
      <c r="N46" s="75"/>
      <c r="O46" s="75"/>
      <c r="P46" s="36">
        <v>45631</v>
      </c>
      <c r="Q46" s="75"/>
      <c r="R46" s="75"/>
    </row>
    <row r="47" spans="1:18" x14ac:dyDescent="0.2">
      <c r="A47" s="45">
        <v>9</v>
      </c>
      <c r="B47" s="45" t="s">
        <v>3</v>
      </c>
      <c r="C47" s="38" t="s">
        <v>225</v>
      </c>
      <c r="D47" s="38" t="s">
        <v>224</v>
      </c>
      <c r="E47" s="39" t="s">
        <v>5</v>
      </c>
      <c r="F47" s="37" t="s">
        <v>223</v>
      </c>
      <c r="G47" s="75"/>
      <c r="H47" s="75"/>
      <c r="I47" s="75"/>
      <c r="J47" s="75"/>
      <c r="K47" s="75"/>
      <c r="L47" s="75"/>
      <c r="M47" s="75"/>
      <c r="N47" s="75"/>
      <c r="O47" s="75"/>
      <c r="P47" s="36">
        <v>45631</v>
      </c>
      <c r="Q47" s="75"/>
      <c r="R47" s="75"/>
    </row>
    <row r="48" spans="1:18" x14ac:dyDescent="0.2">
      <c r="A48" s="45">
        <v>12</v>
      </c>
      <c r="B48" s="45" t="s">
        <v>3</v>
      </c>
      <c r="C48" s="38" t="s">
        <v>225</v>
      </c>
      <c r="D48" s="38" t="s">
        <v>224</v>
      </c>
      <c r="E48" s="39" t="s">
        <v>5</v>
      </c>
      <c r="F48" s="37" t="s">
        <v>223</v>
      </c>
      <c r="G48" s="75"/>
      <c r="H48" s="75"/>
      <c r="I48" s="75"/>
      <c r="J48" s="75"/>
      <c r="K48" s="75"/>
      <c r="L48" s="75"/>
      <c r="M48" s="75"/>
      <c r="N48" s="75"/>
      <c r="O48" s="75"/>
      <c r="P48" s="36">
        <v>45631</v>
      </c>
      <c r="Q48" s="75"/>
      <c r="R48" s="75"/>
    </row>
    <row r="49" spans="1:18" x14ac:dyDescent="0.2">
      <c r="A49" s="45">
        <v>13</v>
      </c>
      <c r="B49" s="45" t="s">
        <v>3</v>
      </c>
      <c r="C49" s="38" t="s">
        <v>120</v>
      </c>
      <c r="D49" s="38" t="s">
        <v>121</v>
      </c>
      <c r="E49" s="39" t="s">
        <v>2</v>
      </c>
      <c r="F49" s="37" t="s">
        <v>122</v>
      </c>
      <c r="G49" s="69">
        <v>45589</v>
      </c>
      <c r="H49" s="75"/>
      <c r="I49" s="75"/>
      <c r="J49" s="75"/>
      <c r="K49" s="75"/>
      <c r="L49" s="75"/>
      <c r="M49" s="75"/>
      <c r="N49" s="75"/>
      <c r="O49" s="36">
        <v>45617</v>
      </c>
      <c r="P49" s="36">
        <v>45631</v>
      </c>
      <c r="Q49" s="75"/>
      <c r="R49" s="75"/>
    </row>
    <row r="50" spans="1:18" x14ac:dyDescent="0.2">
      <c r="A50" s="45">
        <v>15</v>
      </c>
      <c r="B50" s="45" t="s">
        <v>3</v>
      </c>
      <c r="C50" s="38" t="s">
        <v>129</v>
      </c>
      <c r="D50" s="38" t="s">
        <v>81</v>
      </c>
      <c r="E50" s="39" t="s">
        <v>1</v>
      </c>
      <c r="F50" s="37" t="s">
        <v>130</v>
      </c>
      <c r="G50" s="69">
        <v>45589</v>
      </c>
      <c r="H50" s="75"/>
      <c r="I50" s="43">
        <v>45638</v>
      </c>
      <c r="J50" s="75"/>
      <c r="K50" s="75"/>
      <c r="L50" s="75"/>
      <c r="M50" s="75"/>
      <c r="N50" s="75"/>
      <c r="O50" s="36">
        <v>45617</v>
      </c>
      <c r="P50" s="36">
        <v>45631</v>
      </c>
      <c r="Q50" s="75"/>
      <c r="R50" s="75"/>
    </row>
    <row r="51" spans="1:18" x14ac:dyDescent="0.2">
      <c r="A51" s="45">
        <v>17</v>
      </c>
      <c r="B51" s="45" t="s">
        <v>3</v>
      </c>
      <c r="C51" s="38" t="s">
        <v>190</v>
      </c>
      <c r="D51" s="38" t="s">
        <v>191</v>
      </c>
      <c r="E51" s="39" t="s">
        <v>1</v>
      </c>
      <c r="F51" s="37" t="s">
        <v>192</v>
      </c>
      <c r="G51" s="69">
        <v>45589</v>
      </c>
      <c r="H51" s="43">
        <v>45610</v>
      </c>
      <c r="I51" s="43">
        <v>45638</v>
      </c>
      <c r="J51" s="75"/>
      <c r="K51" s="75"/>
      <c r="L51" s="75"/>
      <c r="M51" s="75"/>
      <c r="N51" s="75"/>
      <c r="O51" s="75"/>
      <c r="P51" s="36">
        <v>45631</v>
      </c>
      <c r="Q51" s="75"/>
      <c r="R51" s="75"/>
    </row>
    <row r="52" spans="1:18" x14ac:dyDescent="0.2">
      <c r="A52" s="45">
        <v>19</v>
      </c>
      <c r="B52" s="45" t="s">
        <v>3</v>
      </c>
      <c r="C52" s="38" t="s">
        <v>179</v>
      </c>
      <c r="D52" s="38" t="s">
        <v>180</v>
      </c>
      <c r="E52" s="39" t="s">
        <v>1</v>
      </c>
      <c r="F52" s="37" t="s">
        <v>181</v>
      </c>
      <c r="G52" s="69">
        <v>45589</v>
      </c>
      <c r="H52" s="43">
        <v>45610</v>
      </c>
      <c r="I52" s="43">
        <v>45638</v>
      </c>
      <c r="J52" s="75"/>
      <c r="K52" s="75"/>
      <c r="L52" s="75"/>
      <c r="M52" s="75"/>
      <c r="N52" s="75"/>
      <c r="O52" s="75"/>
      <c r="P52" s="36">
        <v>45631</v>
      </c>
      <c r="Q52" s="75"/>
      <c r="R52" s="112"/>
    </row>
    <row r="53" spans="1:18" x14ac:dyDescent="0.2">
      <c r="A53" s="45">
        <v>20</v>
      </c>
      <c r="B53" s="45" t="s">
        <v>3</v>
      </c>
      <c r="C53" s="38" t="s">
        <v>222</v>
      </c>
      <c r="D53" s="38" t="s">
        <v>221</v>
      </c>
      <c r="E53" s="39" t="s">
        <v>4</v>
      </c>
      <c r="F53" s="37" t="s">
        <v>220</v>
      </c>
      <c r="G53" s="75"/>
      <c r="H53" s="75"/>
      <c r="I53" s="75"/>
      <c r="J53" s="75"/>
      <c r="K53" s="75"/>
      <c r="L53" s="75"/>
      <c r="M53" s="75"/>
      <c r="N53" s="75"/>
      <c r="O53" s="36">
        <v>45617</v>
      </c>
      <c r="P53" s="36">
        <v>45631</v>
      </c>
      <c r="Q53" s="75"/>
      <c r="R53" s="75"/>
    </row>
    <row r="54" spans="1:18" x14ac:dyDescent="0.2">
      <c r="A54" s="45">
        <v>22</v>
      </c>
      <c r="B54" s="45" t="s">
        <v>3</v>
      </c>
      <c r="C54" s="38" t="s">
        <v>94</v>
      </c>
      <c r="D54" s="38" t="s">
        <v>95</v>
      </c>
      <c r="E54" s="39" t="s">
        <v>6</v>
      </c>
      <c r="F54" s="37" t="s">
        <v>194</v>
      </c>
      <c r="G54" s="69">
        <v>45589</v>
      </c>
      <c r="H54" s="43">
        <v>45610</v>
      </c>
      <c r="I54" s="75"/>
      <c r="J54" s="75"/>
      <c r="K54" s="75"/>
      <c r="L54" s="75"/>
      <c r="M54" s="75"/>
      <c r="N54" s="75"/>
      <c r="O54" s="75"/>
      <c r="P54" s="36">
        <v>45631</v>
      </c>
      <c r="Q54" s="75"/>
      <c r="R54" s="75"/>
    </row>
    <row r="55" spans="1:18" x14ac:dyDescent="0.2">
      <c r="A55" s="45">
        <v>24</v>
      </c>
      <c r="B55" s="45" t="s">
        <v>3</v>
      </c>
      <c r="C55" s="38" t="s">
        <v>131</v>
      </c>
      <c r="D55" s="38" t="s">
        <v>132</v>
      </c>
      <c r="E55" s="39" t="s">
        <v>2</v>
      </c>
      <c r="F55" s="37" t="s">
        <v>133</v>
      </c>
      <c r="G55" s="69">
        <v>45589</v>
      </c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</row>
    <row r="56" spans="1:18" x14ac:dyDescent="0.2">
      <c r="A56" s="45">
        <v>25</v>
      </c>
      <c r="B56" s="45" t="s">
        <v>3</v>
      </c>
      <c r="C56" s="38" t="s">
        <v>92</v>
      </c>
      <c r="D56" s="38" t="s">
        <v>93</v>
      </c>
      <c r="E56" s="39" t="s">
        <v>2</v>
      </c>
      <c r="F56" s="37" t="s">
        <v>138</v>
      </c>
      <c r="G56" s="69">
        <v>45589</v>
      </c>
      <c r="H56" s="75"/>
      <c r="I56" s="75"/>
      <c r="J56" s="75"/>
      <c r="K56" s="75"/>
      <c r="L56" s="75"/>
      <c r="M56" s="75"/>
      <c r="N56" s="75"/>
      <c r="O56" s="36">
        <v>45617</v>
      </c>
      <c r="P56" s="75"/>
      <c r="Q56" s="75"/>
      <c r="R56" s="75"/>
    </row>
    <row r="57" spans="1:18" x14ac:dyDescent="0.2">
      <c r="A57" s="45">
        <v>26</v>
      </c>
      <c r="B57" s="45" t="s">
        <v>3</v>
      </c>
      <c r="C57" s="38" t="s">
        <v>174</v>
      </c>
      <c r="D57" s="38" t="s">
        <v>83</v>
      </c>
      <c r="E57" s="39" t="s">
        <v>6</v>
      </c>
      <c r="F57" s="37" t="s">
        <v>175</v>
      </c>
      <c r="G57" s="69">
        <v>45589</v>
      </c>
      <c r="H57" s="43">
        <v>45610</v>
      </c>
      <c r="I57" s="43">
        <v>45638</v>
      </c>
      <c r="J57" s="75"/>
      <c r="K57" s="75"/>
      <c r="L57" s="75"/>
      <c r="M57" s="75"/>
      <c r="N57" s="75"/>
      <c r="O57" s="75"/>
      <c r="P57" s="36">
        <v>45631</v>
      </c>
      <c r="Q57" s="75"/>
      <c r="R57" s="75"/>
    </row>
    <row r="58" spans="1:18" x14ac:dyDescent="0.2">
      <c r="A58" s="45">
        <v>29</v>
      </c>
      <c r="B58" s="45" t="s">
        <v>3</v>
      </c>
      <c r="C58" s="38" t="s">
        <v>84</v>
      </c>
      <c r="D58" s="38" t="s">
        <v>85</v>
      </c>
      <c r="E58" s="39" t="s">
        <v>1</v>
      </c>
      <c r="F58" s="37" t="s">
        <v>128</v>
      </c>
      <c r="G58" s="69">
        <v>45589</v>
      </c>
      <c r="H58" s="43">
        <v>45610</v>
      </c>
      <c r="I58" s="43">
        <v>45638</v>
      </c>
      <c r="J58" s="75"/>
      <c r="K58" s="75"/>
      <c r="L58" s="75"/>
      <c r="M58" s="75"/>
      <c r="N58" s="75"/>
      <c r="O58" s="36">
        <v>45617</v>
      </c>
      <c r="P58" s="75"/>
      <c r="Q58" s="75"/>
      <c r="R58" s="75"/>
    </row>
    <row r="59" spans="1:18" x14ac:dyDescent="0.2">
      <c r="A59" s="45">
        <v>31</v>
      </c>
      <c r="B59" s="45" t="s">
        <v>3</v>
      </c>
      <c r="C59" s="38" t="s">
        <v>139</v>
      </c>
      <c r="D59" s="38" t="s">
        <v>101</v>
      </c>
      <c r="E59" s="39" t="s">
        <v>1</v>
      </c>
      <c r="F59" s="37" t="s">
        <v>140</v>
      </c>
      <c r="G59" s="69">
        <v>45589</v>
      </c>
      <c r="H59" s="43">
        <v>45610</v>
      </c>
      <c r="I59" s="43">
        <v>45638</v>
      </c>
      <c r="J59" s="75"/>
      <c r="K59" s="75"/>
      <c r="L59" s="75"/>
      <c r="M59" s="75"/>
      <c r="N59" s="75"/>
      <c r="O59" s="36">
        <v>45617</v>
      </c>
      <c r="P59" s="36">
        <v>45631</v>
      </c>
      <c r="Q59" s="75"/>
      <c r="R59" s="112"/>
    </row>
    <row r="60" spans="1:18" x14ac:dyDescent="0.2">
      <c r="A60" s="45">
        <v>32</v>
      </c>
      <c r="B60" s="45" t="s">
        <v>3</v>
      </c>
      <c r="C60" s="38" t="s">
        <v>239</v>
      </c>
      <c r="D60" s="38" t="s">
        <v>238</v>
      </c>
      <c r="E60" s="39" t="s">
        <v>1</v>
      </c>
      <c r="F60" s="37" t="s">
        <v>237</v>
      </c>
      <c r="G60" s="75"/>
      <c r="H60" s="75"/>
      <c r="I60" s="75"/>
      <c r="J60" s="75"/>
      <c r="K60" s="75"/>
      <c r="L60" s="75"/>
      <c r="M60" s="75"/>
      <c r="N60" s="75"/>
      <c r="O60" s="75"/>
      <c r="P60" s="36">
        <v>45631</v>
      </c>
      <c r="Q60" s="75"/>
      <c r="R60" s="75"/>
    </row>
    <row r="61" spans="1:18" x14ac:dyDescent="0.2">
      <c r="A61" s="45">
        <v>36</v>
      </c>
      <c r="B61" s="45" t="s">
        <v>3</v>
      </c>
      <c r="C61" s="38" t="s">
        <v>78</v>
      </c>
      <c r="D61" s="38" t="s">
        <v>9</v>
      </c>
      <c r="E61" s="39" t="s">
        <v>1</v>
      </c>
      <c r="F61" s="37" t="s">
        <v>189</v>
      </c>
      <c r="G61" s="69">
        <v>45589</v>
      </c>
      <c r="H61" s="43">
        <v>45610</v>
      </c>
      <c r="I61" s="43">
        <v>45638</v>
      </c>
      <c r="J61" s="75"/>
      <c r="K61" s="75"/>
      <c r="L61" s="75"/>
      <c r="M61" s="75"/>
      <c r="N61" s="75"/>
      <c r="O61" s="75"/>
      <c r="P61" s="36">
        <v>45631</v>
      </c>
      <c r="Q61" s="75"/>
      <c r="R61" s="112"/>
    </row>
    <row r="62" spans="1:18" x14ac:dyDescent="0.2">
      <c r="A62" s="45">
        <v>38</v>
      </c>
      <c r="B62" s="45" t="s">
        <v>3</v>
      </c>
      <c r="C62" s="38" t="s">
        <v>123</v>
      </c>
      <c r="D62" s="38" t="s">
        <v>80</v>
      </c>
      <c r="E62" s="39" t="s">
        <v>4</v>
      </c>
      <c r="F62" s="37" t="s">
        <v>124</v>
      </c>
      <c r="G62" s="69">
        <v>45589</v>
      </c>
      <c r="H62" s="75"/>
      <c r="I62" s="75"/>
      <c r="J62" s="75"/>
      <c r="K62" s="75"/>
      <c r="L62" s="75"/>
      <c r="M62" s="75"/>
      <c r="N62" s="75"/>
      <c r="O62" s="36">
        <v>45617</v>
      </c>
      <c r="P62" s="36">
        <v>45631</v>
      </c>
      <c r="Q62" s="75"/>
      <c r="R62" s="75"/>
    </row>
    <row r="63" spans="1:18" x14ac:dyDescent="0.2">
      <c r="A63" s="45">
        <v>39</v>
      </c>
      <c r="B63" s="45" t="s">
        <v>3</v>
      </c>
      <c r="C63" s="101" t="s">
        <v>267</v>
      </c>
      <c r="D63" s="101" t="s">
        <v>266</v>
      </c>
      <c r="E63" s="99" t="s">
        <v>5</v>
      </c>
      <c r="F63" s="100" t="s">
        <v>265</v>
      </c>
      <c r="G63" s="75"/>
      <c r="H63" s="75"/>
      <c r="I63" s="75"/>
      <c r="J63" s="75"/>
      <c r="K63" s="75"/>
      <c r="L63" s="75"/>
      <c r="M63" s="75"/>
      <c r="N63" s="75"/>
      <c r="O63" s="36">
        <v>45617</v>
      </c>
      <c r="P63" s="75"/>
      <c r="Q63" s="75"/>
      <c r="R63" s="75"/>
    </row>
    <row r="64" spans="1:18" x14ac:dyDescent="0.2">
      <c r="A64" s="45">
        <v>41</v>
      </c>
      <c r="B64" s="45" t="s">
        <v>3</v>
      </c>
      <c r="C64" s="38" t="s">
        <v>172</v>
      </c>
      <c r="D64" s="38" t="s">
        <v>146</v>
      </c>
      <c r="E64" s="39" t="s">
        <v>1</v>
      </c>
      <c r="F64" s="37" t="s">
        <v>173</v>
      </c>
      <c r="G64" s="69">
        <v>45589</v>
      </c>
      <c r="H64" s="43">
        <v>45610</v>
      </c>
      <c r="I64" s="43">
        <v>45638</v>
      </c>
      <c r="J64" s="75"/>
      <c r="K64" s="75"/>
      <c r="L64" s="75"/>
      <c r="M64" s="75"/>
      <c r="N64" s="75"/>
      <c r="O64" s="75"/>
      <c r="P64" s="75"/>
      <c r="Q64" s="75"/>
      <c r="R64" s="75"/>
    </row>
    <row r="65" spans="1:18" x14ac:dyDescent="0.2">
      <c r="A65" s="45">
        <v>42</v>
      </c>
      <c r="B65" s="45" t="s">
        <v>3</v>
      </c>
      <c r="C65" s="38" t="s">
        <v>195</v>
      </c>
      <c r="D65" s="38" t="s">
        <v>196</v>
      </c>
      <c r="E65" s="39" t="s">
        <v>1</v>
      </c>
      <c r="F65" s="37" t="s">
        <v>197</v>
      </c>
      <c r="G65" s="69">
        <v>45589</v>
      </c>
      <c r="H65" s="75"/>
      <c r="I65" s="75"/>
      <c r="J65" s="75"/>
      <c r="K65" s="75"/>
      <c r="L65" s="75"/>
      <c r="M65" s="75"/>
      <c r="N65" s="75"/>
      <c r="O65" s="75"/>
      <c r="P65" s="36">
        <v>45631</v>
      </c>
      <c r="Q65" s="75"/>
      <c r="R65" s="75"/>
    </row>
    <row r="66" spans="1:18" x14ac:dyDescent="0.2">
      <c r="A66" s="45">
        <v>43</v>
      </c>
      <c r="B66" s="45" t="s">
        <v>3</v>
      </c>
      <c r="C66" s="38" t="s">
        <v>75</v>
      </c>
      <c r="D66" s="38" t="s">
        <v>76</v>
      </c>
      <c r="E66" s="39" t="s">
        <v>77</v>
      </c>
      <c r="F66" s="37" t="s">
        <v>186</v>
      </c>
      <c r="G66" s="69">
        <v>45589</v>
      </c>
      <c r="H66" s="75"/>
      <c r="I66" s="43">
        <v>45638</v>
      </c>
      <c r="J66" s="75"/>
      <c r="K66" s="75"/>
      <c r="L66" s="75"/>
      <c r="M66" s="75"/>
      <c r="N66" s="75"/>
      <c r="O66" s="75"/>
      <c r="P66" s="36">
        <v>45631</v>
      </c>
      <c r="Q66" s="75"/>
      <c r="R66" s="75"/>
    </row>
    <row r="67" spans="1:18" x14ac:dyDescent="0.2">
      <c r="A67" s="45">
        <v>45</v>
      </c>
      <c r="B67" s="45" t="s">
        <v>3</v>
      </c>
      <c r="C67" s="38" t="s">
        <v>161</v>
      </c>
      <c r="D67" s="38" t="s">
        <v>162</v>
      </c>
      <c r="E67" s="39" t="s">
        <v>1</v>
      </c>
      <c r="F67" s="37" t="s">
        <v>163</v>
      </c>
      <c r="G67" s="69">
        <v>45589</v>
      </c>
      <c r="H67" s="75"/>
      <c r="I67" s="43">
        <v>45638</v>
      </c>
      <c r="J67" s="75"/>
      <c r="K67" s="75"/>
      <c r="L67" s="75"/>
      <c r="M67" s="75"/>
      <c r="N67" s="75"/>
      <c r="O67" s="36">
        <v>45617</v>
      </c>
      <c r="P67" s="75"/>
      <c r="Q67" s="75"/>
      <c r="R67" s="112"/>
    </row>
    <row r="68" spans="1:18" x14ac:dyDescent="0.2">
      <c r="A68" s="45">
        <v>46</v>
      </c>
      <c r="B68" s="45" t="s">
        <v>3</v>
      </c>
      <c r="C68" s="38" t="s">
        <v>86</v>
      </c>
      <c r="D68" s="38" t="s">
        <v>87</v>
      </c>
      <c r="E68" s="39" t="s">
        <v>1</v>
      </c>
      <c r="F68" s="37" t="s">
        <v>137</v>
      </c>
      <c r="G68" s="69">
        <v>45589</v>
      </c>
      <c r="H68" s="43">
        <v>45610</v>
      </c>
      <c r="I68" s="43">
        <v>45638</v>
      </c>
      <c r="J68" s="75"/>
      <c r="K68" s="75"/>
      <c r="L68" s="75"/>
      <c r="M68" s="75"/>
      <c r="N68" s="75"/>
      <c r="O68" s="36">
        <v>45617</v>
      </c>
      <c r="P68" s="75"/>
      <c r="Q68" s="75"/>
      <c r="R68" s="112"/>
    </row>
    <row r="69" spans="1:18" x14ac:dyDescent="0.2">
      <c r="A69" s="45">
        <v>47</v>
      </c>
      <c r="B69" s="45" t="s">
        <v>3</v>
      </c>
      <c r="C69" s="38" t="s">
        <v>187</v>
      </c>
      <c r="D69" s="38" t="s">
        <v>96</v>
      </c>
      <c r="E69" s="39" t="s">
        <v>2</v>
      </c>
      <c r="F69" s="37" t="s">
        <v>188</v>
      </c>
      <c r="G69" s="69">
        <v>45589</v>
      </c>
      <c r="H69" s="75"/>
      <c r="I69" s="75"/>
      <c r="J69" s="75"/>
      <c r="K69" s="75"/>
      <c r="L69" s="75"/>
      <c r="M69" s="75"/>
      <c r="N69" s="75"/>
      <c r="O69" s="75"/>
      <c r="P69" s="36">
        <v>45631</v>
      </c>
      <c r="Q69" s="75"/>
      <c r="R69" s="75"/>
    </row>
    <row r="70" spans="1:18" x14ac:dyDescent="0.2">
      <c r="A70" s="45">
        <v>48</v>
      </c>
      <c r="B70" s="45" t="s">
        <v>3</v>
      </c>
      <c r="C70" s="38" t="s">
        <v>233</v>
      </c>
      <c r="D70" s="38" t="s">
        <v>232</v>
      </c>
      <c r="E70" s="39" t="s">
        <v>2</v>
      </c>
      <c r="F70" s="37" t="s">
        <v>231</v>
      </c>
      <c r="G70" s="75"/>
      <c r="H70" s="75"/>
      <c r="I70" s="75"/>
      <c r="J70" s="75"/>
      <c r="K70" s="75"/>
      <c r="L70" s="75"/>
      <c r="M70" s="75"/>
      <c r="N70" s="75"/>
      <c r="O70" s="75"/>
      <c r="P70" s="36">
        <v>45631</v>
      </c>
      <c r="Q70" s="75"/>
      <c r="R70" s="75"/>
    </row>
    <row r="71" spans="1:18" x14ac:dyDescent="0.2">
      <c r="A71" s="45">
        <v>49</v>
      </c>
      <c r="B71" s="45" t="s">
        <v>3</v>
      </c>
      <c r="C71" s="38" t="s">
        <v>89</v>
      </c>
      <c r="D71" s="38" t="s">
        <v>74</v>
      </c>
      <c r="E71" s="39" t="s">
        <v>5</v>
      </c>
      <c r="F71" s="37" t="s">
        <v>170</v>
      </c>
      <c r="G71" s="69">
        <v>45589</v>
      </c>
      <c r="H71" s="75"/>
      <c r="I71" s="75"/>
      <c r="J71" s="75"/>
      <c r="K71" s="75"/>
      <c r="L71" s="75"/>
      <c r="M71" s="75"/>
      <c r="N71" s="75"/>
      <c r="O71" s="75"/>
      <c r="P71" s="36">
        <v>45631</v>
      </c>
      <c r="Q71" s="75"/>
      <c r="R71" s="75"/>
    </row>
    <row r="72" spans="1:18" x14ac:dyDescent="0.2">
      <c r="A72" s="45">
        <v>50</v>
      </c>
      <c r="B72" s="45" t="s">
        <v>3</v>
      </c>
      <c r="C72" s="38" t="s">
        <v>215</v>
      </c>
      <c r="D72" s="38" t="s">
        <v>214</v>
      </c>
      <c r="E72" s="39" t="s">
        <v>213</v>
      </c>
      <c r="F72" s="37" t="s">
        <v>212</v>
      </c>
      <c r="G72" s="75"/>
      <c r="H72" s="75"/>
      <c r="I72" s="75"/>
      <c r="J72" s="75"/>
      <c r="K72" s="75"/>
      <c r="L72" s="75"/>
      <c r="M72" s="75"/>
      <c r="N72" s="75"/>
      <c r="O72" s="75"/>
      <c r="P72" s="36">
        <v>45631</v>
      </c>
      <c r="Q72" s="75"/>
      <c r="R72" s="75"/>
    </row>
    <row r="73" spans="1:18" x14ac:dyDescent="0.2">
      <c r="A73" s="45">
        <v>51</v>
      </c>
      <c r="B73" s="45" t="s">
        <v>3</v>
      </c>
      <c r="C73" s="101"/>
      <c r="D73" s="101"/>
      <c r="E73" s="99"/>
      <c r="F73" s="100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</row>
    <row r="74" spans="1:18" x14ac:dyDescent="0.2">
      <c r="A74" s="45">
        <v>52</v>
      </c>
      <c r="B74" s="45" t="s">
        <v>3</v>
      </c>
      <c r="C74" s="38"/>
      <c r="D74" s="38"/>
      <c r="E74" s="39"/>
      <c r="F74" s="37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</row>
    <row r="75" spans="1:18" x14ac:dyDescent="0.2">
      <c r="A75" s="45">
        <v>53</v>
      </c>
      <c r="B75" s="45" t="s">
        <v>3</v>
      </c>
      <c r="C75" s="101"/>
      <c r="D75" s="101"/>
      <c r="E75" s="99"/>
      <c r="F75" s="100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</row>
    <row r="76" spans="1:18" x14ac:dyDescent="0.2">
      <c r="A76" s="45">
        <v>54</v>
      </c>
      <c r="B76" s="45" t="s">
        <v>3</v>
      </c>
      <c r="C76" s="38"/>
      <c r="D76" s="38"/>
      <c r="E76" s="39"/>
      <c r="F76" s="37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</row>
    <row r="77" spans="1:18" x14ac:dyDescent="0.2">
      <c r="A77" s="45">
        <v>55</v>
      </c>
      <c r="B77" s="45" t="s">
        <v>3</v>
      </c>
      <c r="C77" s="38"/>
      <c r="D77" s="38"/>
      <c r="E77" s="39"/>
      <c r="F77" s="37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</row>
    <row r="78" spans="1:18" x14ac:dyDescent="0.2">
      <c r="A78" s="45">
        <v>56</v>
      </c>
      <c r="B78" s="45" t="s">
        <v>3</v>
      </c>
      <c r="C78" s="38"/>
      <c r="D78" s="38"/>
      <c r="E78" s="39"/>
      <c r="F78" s="37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</row>
    <row r="79" spans="1:18" x14ac:dyDescent="0.2">
      <c r="A79" s="45">
        <v>57</v>
      </c>
      <c r="B79" s="45" t="s">
        <v>3</v>
      </c>
      <c r="C79" s="38"/>
      <c r="D79" s="38"/>
      <c r="E79" s="39"/>
      <c r="F79" s="37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</row>
    <row r="80" spans="1:18" x14ac:dyDescent="0.2">
      <c r="A80" s="45">
        <v>58</v>
      </c>
      <c r="B80" s="45" t="s">
        <v>3</v>
      </c>
      <c r="C80" s="38"/>
      <c r="D80" s="38"/>
      <c r="E80" s="39"/>
      <c r="F80" s="37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</row>
    <row r="81" spans="1:18" x14ac:dyDescent="0.2">
      <c r="A81" s="45">
        <v>59</v>
      </c>
      <c r="B81" s="45" t="s">
        <v>3</v>
      </c>
      <c r="C81" s="38"/>
      <c r="D81" s="38"/>
      <c r="E81" s="39"/>
      <c r="F81" s="37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</row>
    <row r="82" spans="1:18" x14ac:dyDescent="0.2">
      <c r="A82" s="45">
        <v>60</v>
      </c>
      <c r="B82" s="45" t="s">
        <v>3</v>
      </c>
      <c r="C82" s="101"/>
      <c r="D82" s="101"/>
      <c r="E82" s="39"/>
      <c r="F82" s="100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</row>
  </sheetData>
  <sortState xmlns:xlrd2="http://schemas.microsoft.com/office/spreadsheetml/2017/richdata2" ref="C23:R79">
    <sortCondition ref="C23:C79"/>
  </sortState>
  <phoneticPr fontId="5" type="noConversion"/>
  <pageMargins left="0.17" right="0.16" top="0.17" bottom="0.18" header="0.17" footer="0.18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M28"/>
  <sheetViews>
    <sheetView workbookViewId="0">
      <selection activeCell="X27" sqref="X27"/>
    </sheetView>
  </sheetViews>
  <sheetFormatPr baseColWidth="10" defaultColWidth="11.42578125" defaultRowHeight="12.75" x14ac:dyDescent="0.2"/>
  <cols>
    <col min="1" max="1" width="11.42578125" style="8" bestFit="1" customWidth="1"/>
    <col min="2" max="2" width="9.85546875" style="8" bestFit="1" customWidth="1"/>
    <col min="3" max="3" width="27.85546875" style="8" bestFit="1" customWidth="1"/>
    <col min="4" max="4" width="5" style="8" bestFit="1" customWidth="1"/>
    <col min="5" max="5" width="1.5703125" style="8" customWidth="1"/>
    <col min="6" max="6" width="10.42578125" style="8" bestFit="1" customWidth="1"/>
    <col min="7" max="7" width="1.5703125" style="8" customWidth="1"/>
    <col min="8" max="9" width="6.7109375" style="8" customWidth="1"/>
    <col min="10" max="10" width="2" style="8" bestFit="1" customWidth="1"/>
    <col min="11" max="11" width="2.140625" style="8" bestFit="1" customWidth="1"/>
    <col min="12" max="12" width="2.5703125" style="8" bestFit="1" customWidth="1"/>
    <col min="13" max="13" width="1.85546875" style="8" customWidth="1"/>
    <col min="14" max="14" width="2.140625" style="8" bestFit="1" customWidth="1"/>
    <col min="15" max="15" width="3" style="8" bestFit="1" customWidth="1"/>
    <col min="16" max="17" width="6.5703125" style="8" customWidth="1"/>
    <col min="18" max="18" width="1.5703125" style="8" customWidth="1"/>
    <col min="19" max="20" width="6.7109375" style="8" customWidth="1"/>
    <col min="21" max="21" width="1.85546875" style="8" bestFit="1" customWidth="1"/>
    <col min="22" max="22" width="2.140625" style="8" bestFit="1" customWidth="1"/>
    <col min="23" max="23" width="2.5703125" style="8" bestFit="1" customWidth="1"/>
    <col min="24" max="24" width="1.85546875" style="8" bestFit="1" customWidth="1"/>
    <col min="25" max="25" width="2.140625" style="8" bestFit="1" customWidth="1"/>
    <col min="26" max="26" width="2.5703125" style="8" bestFit="1" customWidth="1"/>
    <col min="27" max="28" width="6.5703125" style="8" customWidth="1"/>
    <col min="29" max="29" width="1.5703125" style="8" customWidth="1"/>
    <col min="30" max="31" width="6.7109375" style="8" customWidth="1"/>
    <col min="32" max="32" width="1.85546875" style="8" bestFit="1" customWidth="1"/>
    <col min="33" max="33" width="2.140625" style="8" bestFit="1" customWidth="1"/>
    <col min="34" max="34" width="2.5703125" style="8" bestFit="1" customWidth="1"/>
    <col min="35" max="35" width="1.85546875" style="8" bestFit="1" customWidth="1"/>
    <col min="36" max="36" width="2.140625" style="8" bestFit="1" customWidth="1"/>
    <col min="37" max="37" width="2.5703125" style="8" bestFit="1" customWidth="1"/>
    <col min="38" max="39" width="6.5703125" style="8" customWidth="1"/>
    <col min="40" max="16384" width="11.42578125" style="8"/>
  </cols>
  <sheetData>
    <row r="1" spans="1:39" x14ac:dyDescent="0.2">
      <c r="H1" s="153" t="s">
        <v>66</v>
      </c>
      <c r="I1" s="153"/>
      <c r="J1" s="153"/>
      <c r="K1" s="153"/>
      <c r="L1" s="153"/>
      <c r="M1" s="153"/>
      <c r="N1" s="153"/>
      <c r="O1" s="153"/>
      <c r="P1" s="153"/>
      <c r="Q1" s="153"/>
      <c r="S1" s="150" t="s">
        <v>67</v>
      </c>
      <c r="T1" s="150"/>
      <c r="U1" s="150"/>
      <c r="V1" s="150"/>
      <c r="W1" s="150"/>
      <c r="X1" s="150"/>
      <c r="Y1" s="150"/>
      <c r="Z1" s="150"/>
      <c r="AA1" s="150"/>
      <c r="AB1" s="150"/>
      <c r="AD1" s="150" t="s">
        <v>68</v>
      </c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39" x14ac:dyDescent="0.2">
      <c r="E2" s="12"/>
      <c r="F2" s="151" t="s">
        <v>10</v>
      </c>
      <c r="G2" s="12"/>
      <c r="H2" s="152" t="s">
        <v>69</v>
      </c>
      <c r="I2" s="152"/>
      <c r="J2" s="152" t="s">
        <v>11</v>
      </c>
      <c r="K2" s="152"/>
      <c r="L2" s="152"/>
      <c r="M2" s="152"/>
      <c r="N2" s="152"/>
      <c r="O2" s="152"/>
      <c r="P2" s="152" t="s">
        <v>70</v>
      </c>
      <c r="Q2" s="152"/>
      <c r="R2" s="12"/>
      <c r="S2" s="152" t="s">
        <v>69</v>
      </c>
      <c r="T2" s="152"/>
      <c r="U2" s="152" t="s">
        <v>11</v>
      </c>
      <c r="V2" s="152"/>
      <c r="W2" s="152"/>
      <c r="X2" s="152"/>
      <c r="Y2" s="152"/>
      <c r="Z2" s="152"/>
      <c r="AA2" s="152" t="s">
        <v>70</v>
      </c>
      <c r="AB2" s="152"/>
      <c r="AC2" s="12"/>
      <c r="AD2" s="152" t="s">
        <v>69</v>
      </c>
      <c r="AE2" s="152"/>
      <c r="AF2" s="152" t="s">
        <v>11</v>
      </c>
      <c r="AG2" s="152"/>
      <c r="AH2" s="152"/>
      <c r="AI2" s="152"/>
      <c r="AJ2" s="152"/>
      <c r="AK2" s="152"/>
      <c r="AL2" s="152" t="s">
        <v>70</v>
      </c>
      <c r="AM2" s="152"/>
    </row>
    <row r="3" spans="1:39" x14ac:dyDescent="0.2">
      <c r="E3" s="13"/>
      <c r="F3" s="151"/>
      <c r="G3" s="13"/>
      <c r="H3" s="56" t="s">
        <v>0</v>
      </c>
      <c r="I3" s="56" t="s">
        <v>3</v>
      </c>
      <c r="J3" s="56" t="s">
        <v>0</v>
      </c>
      <c r="K3" s="56" t="s">
        <v>3</v>
      </c>
      <c r="L3" s="56" t="s">
        <v>12</v>
      </c>
      <c r="M3" s="56" t="s">
        <v>0</v>
      </c>
      <c r="N3" s="56" t="s">
        <v>3</v>
      </c>
      <c r="O3" s="56" t="s">
        <v>12</v>
      </c>
      <c r="P3" s="56" t="s">
        <v>0</v>
      </c>
      <c r="Q3" s="56" t="s">
        <v>3</v>
      </c>
      <c r="R3" s="13"/>
      <c r="S3" s="56" t="s">
        <v>0</v>
      </c>
      <c r="T3" s="56" t="s">
        <v>3</v>
      </c>
      <c r="U3" s="56" t="s">
        <v>0</v>
      </c>
      <c r="V3" s="56" t="s">
        <v>3</v>
      </c>
      <c r="W3" s="56" t="s">
        <v>12</v>
      </c>
      <c r="X3" s="56" t="s">
        <v>0</v>
      </c>
      <c r="Y3" s="56" t="s">
        <v>3</v>
      </c>
      <c r="Z3" s="56" t="s">
        <v>12</v>
      </c>
      <c r="AA3" s="56" t="s">
        <v>0</v>
      </c>
      <c r="AB3" s="56" t="s">
        <v>3</v>
      </c>
      <c r="AC3" s="13"/>
      <c r="AD3" s="56" t="s">
        <v>0</v>
      </c>
      <c r="AE3" s="56" t="s">
        <v>3</v>
      </c>
      <c r="AF3" s="56" t="s">
        <v>0</v>
      </c>
      <c r="AG3" s="56" t="s">
        <v>3</v>
      </c>
      <c r="AH3" s="56" t="s">
        <v>12</v>
      </c>
      <c r="AI3" s="56" t="s">
        <v>0</v>
      </c>
      <c r="AJ3" s="56" t="s">
        <v>3</v>
      </c>
      <c r="AK3" s="56" t="s">
        <v>12</v>
      </c>
      <c r="AL3" s="56" t="s">
        <v>0</v>
      </c>
      <c r="AM3" s="56" t="s">
        <v>3</v>
      </c>
    </row>
    <row r="4" spans="1:39" x14ac:dyDescent="0.2">
      <c r="E4" s="13"/>
      <c r="F4" s="55"/>
      <c r="G4" s="13"/>
      <c r="H4" s="56"/>
      <c r="I4" s="56"/>
      <c r="J4" s="152" t="s">
        <v>71</v>
      </c>
      <c r="K4" s="152"/>
      <c r="L4" s="152"/>
      <c r="M4" s="152" t="s">
        <v>72</v>
      </c>
      <c r="N4" s="152"/>
      <c r="O4" s="152"/>
      <c r="P4" s="56"/>
      <c r="Q4" s="56"/>
      <c r="R4" s="13"/>
      <c r="S4" s="56"/>
      <c r="T4" s="56"/>
      <c r="U4" s="152" t="s">
        <v>71</v>
      </c>
      <c r="V4" s="152"/>
      <c r="W4" s="152"/>
      <c r="X4" s="152" t="s">
        <v>72</v>
      </c>
      <c r="Y4" s="152"/>
      <c r="Z4" s="152"/>
      <c r="AA4" s="56"/>
      <c r="AB4" s="56"/>
      <c r="AC4" s="13"/>
      <c r="AD4" s="56"/>
      <c r="AE4" s="56"/>
      <c r="AF4" s="152" t="s">
        <v>71</v>
      </c>
      <c r="AG4" s="152"/>
      <c r="AH4" s="152"/>
      <c r="AI4" s="152" t="s">
        <v>72</v>
      </c>
      <c r="AJ4" s="152"/>
      <c r="AK4" s="152"/>
      <c r="AL4" s="56"/>
      <c r="AM4" s="56"/>
    </row>
    <row r="6" spans="1:39" x14ac:dyDescent="0.2">
      <c r="A6" s="14" t="s">
        <v>13</v>
      </c>
      <c r="B6" s="14" t="s">
        <v>14</v>
      </c>
      <c r="C6" s="14" t="s">
        <v>15</v>
      </c>
      <c r="D6" s="15" t="s">
        <v>66</v>
      </c>
      <c r="F6" s="15">
        <v>45589</v>
      </c>
      <c r="H6" s="14">
        <v>7</v>
      </c>
      <c r="I6" s="14">
        <v>36</v>
      </c>
      <c r="J6" s="14"/>
      <c r="K6" s="14"/>
      <c r="L6" s="14"/>
      <c r="M6" s="14"/>
      <c r="N6" s="14"/>
      <c r="O6" s="14"/>
      <c r="P6" s="14"/>
      <c r="Q6" s="14"/>
      <c r="S6" s="14"/>
      <c r="T6" s="14"/>
      <c r="U6" s="14"/>
      <c r="V6" s="14"/>
      <c r="W6" s="14"/>
      <c r="X6" s="14"/>
      <c r="Y6" s="14"/>
      <c r="Z6" s="14"/>
      <c r="AA6" s="14"/>
      <c r="AB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x14ac:dyDescent="0.2">
      <c r="A7" s="14" t="s">
        <v>13</v>
      </c>
      <c r="B7" s="14" t="s">
        <v>16</v>
      </c>
      <c r="C7" s="14" t="s">
        <v>17</v>
      </c>
      <c r="D7" s="15" t="s">
        <v>66</v>
      </c>
      <c r="F7" s="15">
        <v>45610</v>
      </c>
      <c r="H7" s="14">
        <v>7</v>
      </c>
      <c r="I7" s="14">
        <v>20</v>
      </c>
      <c r="J7" s="14"/>
      <c r="K7" s="14"/>
      <c r="L7" s="14"/>
      <c r="M7" s="14"/>
      <c r="N7" s="14"/>
      <c r="O7" s="14"/>
      <c r="P7" s="14"/>
      <c r="Q7" s="14"/>
      <c r="S7" s="14"/>
      <c r="T7" s="14"/>
      <c r="U7" s="14"/>
      <c r="V7" s="14"/>
      <c r="W7" s="14"/>
      <c r="X7" s="14"/>
      <c r="Y7" s="14"/>
      <c r="Z7" s="14"/>
      <c r="AA7" s="14"/>
      <c r="AB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x14ac:dyDescent="0.2">
      <c r="A8" s="14" t="s">
        <v>13</v>
      </c>
      <c r="B8" s="14" t="s">
        <v>14</v>
      </c>
      <c r="C8" s="14" t="s">
        <v>18</v>
      </c>
      <c r="D8" s="15" t="s">
        <v>66</v>
      </c>
      <c r="F8" s="15">
        <v>45638</v>
      </c>
      <c r="H8" s="14">
        <v>3</v>
      </c>
      <c r="I8" s="14">
        <v>19</v>
      </c>
      <c r="J8" s="14"/>
      <c r="K8" s="14"/>
      <c r="L8" s="14"/>
      <c r="M8" s="14"/>
      <c r="N8" s="14"/>
      <c r="O8" s="14"/>
      <c r="P8" s="14"/>
      <c r="Q8" s="14"/>
      <c r="S8" s="14"/>
      <c r="T8" s="14"/>
      <c r="U8" s="14"/>
      <c r="V8" s="14"/>
      <c r="W8" s="14"/>
      <c r="X8" s="14"/>
      <c r="Y8" s="14"/>
      <c r="Z8" s="14"/>
      <c r="AA8" s="14"/>
      <c r="AB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39" x14ac:dyDescent="0.2">
      <c r="A9" s="14" t="s">
        <v>13</v>
      </c>
      <c r="B9" s="14" t="s">
        <v>14</v>
      </c>
      <c r="C9" s="14" t="s">
        <v>19</v>
      </c>
      <c r="D9" s="15" t="s">
        <v>66</v>
      </c>
      <c r="F9" s="15">
        <v>45694</v>
      </c>
      <c r="H9" s="14"/>
      <c r="I9" s="14"/>
      <c r="J9" s="14"/>
      <c r="K9" s="14"/>
      <c r="L9" s="14"/>
      <c r="M9" s="14"/>
      <c r="N9" s="14"/>
      <c r="O9" s="14"/>
      <c r="P9" s="14"/>
      <c r="Q9" s="14"/>
      <c r="S9" s="14"/>
      <c r="T9" s="14"/>
      <c r="U9" s="14"/>
      <c r="V9" s="14"/>
      <c r="W9" s="14"/>
      <c r="X9" s="14"/>
      <c r="Y9" s="14"/>
      <c r="Z9" s="14"/>
      <c r="AA9" s="14"/>
      <c r="AB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x14ac:dyDescent="0.2">
      <c r="A10" s="14" t="s">
        <v>13</v>
      </c>
      <c r="B10" s="14" t="s">
        <v>14</v>
      </c>
      <c r="C10" s="14" t="s">
        <v>20</v>
      </c>
      <c r="D10" s="15" t="s">
        <v>66</v>
      </c>
      <c r="F10" s="15">
        <v>45736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x14ac:dyDescent="0.2">
      <c r="A11" s="14" t="s">
        <v>13</v>
      </c>
      <c r="B11" s="14" t="s">
        <v>14</v>
      </c>
      <c r="C11" s="14" t="s">
        <v>21</v>
      </c>
      <c r="D11" s="15" t="s">
        <v>66</v>
      </c>
      <c r="F11" s="15">
        <v>45757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3" spans="1:39" x14ac:dyDescent="0.2">
      <c r="A13" s="14" t="s">
        <v>22</v>
      </c>
      <c r="B13" s="14" t="s">
        <v>14</v>
      </c>
      <c r="C13" s="14" t="s">
        <v>23</v>
      </c>
      <c r="D13" s="15" t="s">
        <v>66</v>
      </c>
      <c r="F13" s="15">
        <v>45617</v>
      </c>
      <c r="H13" s="14">
        <v>7</v>
      </c>
      <c r="I13" s="14">
        <v>18</v>
      </c>
      <c r="J13" s="14"/>
      <c r="K13" s="14"/>
      <c r="L13" s="14"/>
      <c r="M13" s="14"/>
      <c r="N13" s="14"/>
      <c r="O13" s="14"/>
      <c r="P13" s="14"/>
      <c r="Q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1:39" x14ac:dyDescent="0.2">
      <c r="A14" s="14" t="s">
        <v>22</v>
      </c>
      <c r="B14" s="14" t="s">
        <v>24</v>
      </c>
      <c r="C14" s="14" t="s">
        <v>25</v>
      </c>
      <c r="D14" s="15" t="s">
        <v>66</v>
      </c>
      <c r="F14" s="15">
        <v>45729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s="9" customFormat="1" x14ac:dyDescent="0.2">
      <c r="A15" s="14" t="s">
        <v>22</v>
      </c>
      <c r="B15" s="14" t="s">
        <v>16</v>
      </c>
      <c r="C15" s="14" t="s">
        <v>99</v>
      </c>
      <c r="D15" s="15" t="s">
        <v>66</v>
      </c>
      <c r="E15" s="8"/>
      <c r="F15" s="15">
        <v>45750</v>
      </c>
      <c r="G15" s="8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8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8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s="9" customForma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x14ac:dyDescent="0.2">
      <c r="A17" s="16" t="s">
        <v>22</v>
      </c>
      <c r="B17" s="16" t="s">
        <v>14</v>
      </c>
      <c r="C17" s="16" t="s">
        <v>26</v>
      </c>
      <c r="D17" s="15" t="s">
        <v>66</v>
      </c>
      <c r="F17" s="40">
        <v>45631</v>
      </c>
      <c r="H17" s="16">
        <v>11</v>
      </c>
      <c r="I17" s="16">
        <v>28</v>
      </c>
      <c r="J17" s="14"/>
      <c r="K17" s="14"/>
      <c r="L17" s="14"/>
      <c r="M17" s="14"/>
      <c r="N17" s="14"/>
      <c r="O17" s="14"/>
      <c r="P17" s="14"/>
      <c r="Q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1:39" x14ac:dyDescent="0.2">
      <c r="A18" s="16" t="s">
        <v>22</v>
      </c>
      <c r="B18" s="16" t="s">
        <v>24</v>
      </c>
      <c r="C18" s="16" t="s">
        <v>27</v>
      </c>
      <c r="D18" s="15" t="s">
        <v>66</v>
      </c>
      <c r="F18" s="40">
        <v>45760</v>
      </c>
      <c r="H18" s="16"/>
      <c r="I18" s="16"/>
      <c r="J18" s="14"/>
      <c r="K18" s="14"/>
      <c r="L18" s="16"/>
      <c r="M18" s="16"/>
      <c r="N18" s="16"/>
      <c r="O18" s="16"/>
      <c r="P18" s="16"/>
      <c r="Q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20" spans="1:39" x14ac:dyDescent="0.2">
      <c r="C20" s="14" t="s">
        <v>100</v>
      </c>
      <c r="D20" s="14"/>
      <c r="F20" s="15">
        <v>45742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3" spans="1:39" x14ac:dyDescent="0.2">
      <c r="F23" s="14" t="s">
        <v>13</v>
      </c>
      <c r="H23" s="14">
        <f>SUM(H6:H11)</f>
        <v>17</v>
      </c>
      <c r="I23" s="14">
        <f>SUM(I6:I11)</f>
        <v>75</v>
      </c>
      <c r="J23" s="14"/>
      <c r="K23" s="14"/>
      <c r="L23" s="14"/>
      <c r="M23" s="14"/>
      <c r="N23" s="14"/>
      <c r="O23" s="14"/>
      <c r="P23" s="14"/>
      <c r="Q23" s="14"/>
    </row>
    <row r="24" spans="1:39" x14ac:dyDescent="0.2">
      <c r="F24" s="14" t="s">
        <v>98</v>
      </c>
      <c r="H24" s="14">
        <f>SUM(H13:H17)</f>
        <v>18</v>
      </c>
      <c r="I24" s="14">
        <f>SUM(I13:I17)</f>
        <v>46</v>
      </c>
      <c r="J24" s="14"/>
      <c r="K24" s="14"/>
      <c r="L24" s="14"/>
      <c r="M24" s="14"/>
      <c r="N24" s="14"/>
      <c r="O24" s="14"/>
      <c r="P24" s="14"/>
      <c r="Q24" s="14"/>
    </row>
    <row r="25" spans="1:39" x14ac:dyDescent="0.2">
      <c r="F25" s="14" t="s">
        <v>24</v>
      </c>
      <c r="H25" s="14">
        <f>SUM(H18)</f>
        <v>0</v>
      </c>
      <c r="I25" s="14">
        <f>SUM(I18)</f>
        <v>0</v>
      </c>
      <c r="J25" s="14">
        <f t="shared" ref="J25:Q25" si="0">+J18</f>
        <v>0</v>
      </c>
      <c r="K25" s="14">
        <f t="shared" si="0"/>
        <v>0</v>
      </c>
      <c r="L25" s="14">
        <f t="shared" si="0"/>
        <v>0</v>
      </c>
      <c r="M25" s="14">
        <f t="shared" si="0"/>
        <v>0</v>
      </c>
      <c r="N25" s="14">
        <f t="shared" si="0"/>
        <v>0</v>
      </c>
      <c r="O25" s="14">
        <f t="shared" si="0"/>
        <v>0</v>
      </c>
      <c r="P25" s="14">
        <f t="shared" si="0"/>
        <v>0</v>
      </c>
      <c r="Q25" s="14">
        <f t="shared" si="0"/>
        <v>0</v>
      </c>
    </row>
    <row r="28" spans="1:39" x14ac:dyDescent="0.2">
      <c r="H28" s="8">
        <f>SUM(H6:H18)</f>
        <v>35</v>
      </c>
      <c r="I28" s="8">
        <f>SUM(I6:I18)</f>
        <v>121</v>
      </c>
    </row>
  </sheetData>
  <mergeCells count="19">
    <mergeCell ref="AI4:AK4"/>
    <mergeCell ref="J4:L4"/>
    <mergeCell ref="M4:O4"/>
    <mergeCell ref="U4:W4"/>
    <mergeCell ref="X4:Z4"/>
    <mergeCell ref="AF4:AH4"/>
    <mergeCell ref="S1:AB1"/>
    <mergeCell ref="AD1:AM1"/>
    <mergeCell ref="F2:F3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H1:Q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CCFF"/>
    <pageSetUpPr fitToPage="1"/>
  </sheetPr>
  <dimension ref="A1:J37"/>
  <sheetViews>
    <sheetView zoomScale="85" zoomScaleNormal="85" workbookViewId="0">
      <selection activeCell="E3" sqref="E3:J38"/>
    </sheetView>
  </sheetViews>
  <sheetFormatPr baseColWidth="10" defaultColWidth="35.28515625" defaultRowHeight="12.75" x14ac:dyDescent="0.2"/>
  <cols>
    <col min="1" max="1" width="20.140625" style="6" bestFit="1" customWidth="1"/>
    <col min="2" max="2" width="13.28515625" style="6" bestFit="1" customWidth="1"/>
    <col min="3" max="3" width="8.42578125" style="6" bestFit="1" customWidth="1"/>
    <col min="4" max="4" width="11.42578125" style="35" bestFit="1" customWidth="1"/>
    <col min="5" max="5" width="7.42578125" style="7" bestFit="1" customWidth="1"/>
    <col min="6" max="6" width="17.28515625" style="6" bestFit="1" customWidth="1"/>
    <col min="7" max="7" width="19" style="18" bestFit="1" customWidth="1"/>
    <col min="8" max="8" width="17.5703125" style="6" bestFit="1" customWidth="1"/>
    <col min="9" max="9" width="11.85546875" style="19" bestFit="1" customWidth="1"/>
    <col min="10" max="16384" width="35.28515625" style="6"/>
  </cols>
  <sheetData>
    <row r="1" spans="1:10" ht="26.25" x14ac:dyDescent="0.2">
      <c r="A1" s="161" t="s">
        <v>102</v>
      </c>
      <c r="B1" s="161"/>
      <c r="C1" s="161"/>
      <c r="D1" s="161"/>
      <c r="E1" s="161"/>
      <c r="F1" s="161"/>
      <c r="G1" s="161"/>
      <c r="H1" s="161"/>
      <c r="I1" s="161"/>
    </row>
    <row r="3" spans="1:10" x14ac:dyDescent="0.2">
      <c r="A3" s="32" t="s">
        <v>28</v>
      </c>
      <c r="B3" s="32" t="s">
        <v>29</v>
      </c>
      <c r="C3" s="33" t="s">
        <v>30</v>
      </c>
      <c r="D3" s="31" t="s">
        <v>31</v>
      </c>
      <c r="E3" s="30"/>
      <c r="F3" s="38"/>
      <c r="G3" s="38"/>
      <c r="H3" s="39"/>
      <c r="I3" s="37"/>
    </row>
    <row r="4" spans="1:10" x14ac:dyDescent="0.2">
      <c r="A4" s="32" t="s">
        <v>28</v>
      </c>
      <c r="B4" s="32" t="s">
        <v>29</v>
      </c>
      <c r="C4" s="33" t="s">
        <v>30</v>
      </c>
      <c r="D4" s="31" t="s">
        <v>31</v>
      </c>
      <c r="E4" s="30"/>
      <c r="F4" s="38"/>
      <c r="G4" s="38"/>
      <c r="H4" s="39"/>
      <c r="I4" s="37"/>
    </row>
    <row r="5" spans="1:10" x14ac:dyDescent="0.2">
      <c r="A5" s="32" t="s">
        <v>28</v>
      </c>
      <c r="B5" s="32" t="s">
        <v>29</v>
      </c>
      <c r="C5" s="33" t="s">
        <v>30</v>
      </c>
      <c r="D5" s="31" t="s">
        <v>31</v>
      </c>
      <c r="E5" s="30"/>
      <c r="F5" s="38"/>
      <c r="G5" s="38"/>
      <c r="H5" s="39"/>
      <c r="I5" s="37"/>
    </row>
    <row r="6" spans="1:10" x14ac:dyDescent="0.2">
      <c r="A6" s="32" t="s">
        <v>28</v>
      </c>
      <c r="B6" s="32" t="s">
        <v>29</v>
      </c>
      <c r="C6" s="33" t="s">
        <v>30</v>
      </c>
      <c r="D6" s="31" t="s">
        <v>31</v>
      </c>
      <c r="E6" s="30"/>
      <c r="F6" s="38"/>
      <c r="G6" s="38"/>
      <c r="H6" s="39"/>
      <c r="I6" s="37"/>
    </row>
    <row r="7" spans="1:10" x14ac:dyDescent="0.2">
      <c r="A7" s="32" t="s">
        <v>28</v>
      </c>
      <c r="B7" s="32" t="s">
        <v>29</v>
      </c>
      <c r="C7" s="33" t="s">
        <v>30</v>
      </c>
      <c r="D7" s="31" t="s">
        <v>31</v>
      </c>
      <c r="E7" s="30"/>
      <c r="F7" s="38"/>
      <c r="G7" s="38"/>
      <c r="H7" s="39"/>
      <c r="I7" s="37"/>
    </row>
    <row r="8" spans="1:10" x14ac:dyDescent="0.2">
      <c r="A8" s="32" t="s">
        <v>28</v>
      </c>
      <c r="B8" s="32" t="s">
        <v>29</v>
      </c>
      <c r="C8" s="33" t="s">
        <v>30</v>
      </c>
      <c r="D8" s="31" t="s">
        <v>31</v>
      </c>
      <c r="E8" s="30"/>
      <c r="F8" s="38"/>
      <c r="G8" s="38"/>
      <c r="H8" s="39"/>
      <c r="I8" s="37"/>
    </row>
    <row r="9" spans="1:10" x14ac:dyDescent="0.2">
      <c r="A9" s="32" t="s">
        <v>28</v>
      </c>
      <c r="B9" s="32" t="s">
        <v>29</v>
      </c>
      <c r="C9" s="33" t="s">
        <v>30</v>
      </c>
      <c r="D9" s="31" t="s">
        <v>31</v>
      </c>
      <c r="E9" s="30"/>
      <c r="F9" s="38"/>
      <c r="G9" s="38"/>
      <c r="H9" s="39"/>
      <c r="I9" s="37"/>
    </row>
    <row r="10" spans="1:10" x14ac:dyDescent="0.2">
      <c r="A10" s="32" t="s">
        <v>28</v>
      </c>
      <c r="B10" s="32" t="s">
        <v>29</v>
      </c>
      <c r="C10" s="33" t="s">
        <v>30</v>
      </c>
      <c r="D10" s="31" t="s">
        <v>31</v>
      </c>
      <c r="E10" s="30"/>
      <c r="F10" s="38"/>
      <c r="G10" s="38"/>
      <c r="H10" s="39"/>
      <c r="I10" s="37"/>
    </row>
    <row r="11" spans="1:10" x14ac:dyDescent="0.2">
      <c r="A11" s="162" t="s">
        <v>28</v>
      </c>
      <c r="B11" s="165" t="s">
        <v>32</v>
      </c>
      <c r="C11" s="166" t="s">
        <v>30</v>
      </c>
      <c r="D11" s="154" t="s">
        <v>33</v>
      </c>
      <c r="E11" s="155"/>
      <c r="F11" s="38"/>
      <c r="G11" s="38"/>
      <c r="H11" s="39"/>
      <c r="I11" s="37"/>
    </row>
    <row r="12" spans="1:10" x14ac:dyDescent="0.2">
      <c r="A12" s="162"/>
      <c r="B12" s="162"/>
      <c r="C12" s="166"/>
      <c r="D12" s="154"/>
      <c r="E12" s="155"/>
      <c r="F12" s="38"/>
      <c r="G12" s="38"/>
      <c r="H12" s="39"/>
      <c r="I12" s="37"/>
    </row>
    <row r="13" spans="1:10" x14ac:dyDescent="0.2">
      <c r="A13" s="162" t="s">
        <v>28</v>
      </c>
      <c r="B13" s="165" t="s">
        <v>32</v>
      </c>
      <c r="C13" s="166" t="s">
        <v>30</v>
      </c>
      <c r="D13" s="154" t="s">
        <v>33</v>
      </c>
      <c r="E13" s="155"/>
      <c r="F13" s="38"/>
      <c r="G13" s="38"/>
      <c r="H13" s="39"/>
      <c r="I13" s="37"/>
    </row>
    <row r="14" spans="1:10" x14ac:dyDescent="0.2">
      <c r="A14" s="162"/>
      <c r="B14" s="162"/>
      <c r="C14" s="166"/>
      <c r="D14" s="154"/>
      <c r="E14" s="155"/>
      <c r="F14" s="38"/>
      <c r="G14" s="38"/>
      <c r="H14" s="39"/>
      <c r="I14" s="37"/>
    </row>
    <row r="15" spans="1:10" s="17" customFormat="1" x14ac:dyDescent="0.2">
      <c r="A15" s="32" t="s">
        <v>28</v>
      </c>
      <c r="B15" s="32" t="s">
        <v>29</v>
      </c>
      <c r="C15" s="34" t="s">
        <v>34</v>
      </c>
      <c r="D15" s="31" t="s">
        <v>31</v>
      </c>
      <c r="E15" s="29"/>
      <c r="F15" s="27"/>
      <c r="G15" s="27"/>
      <c r="H15" s="39"/>
      <c r="I15" s="37"/>
      <c r="J15" s="6"/>
    </row>
    <row r="16" spans="1:10" s="17" customFormat="1" x14ac:dyDescent="0.2">
      <c r="A16" s="32" t="s">
        <v>28</v>
      </c>
      <c r="B16" s="32" t="s">
        <v>29</v>
      </c>
      <c r="C16" s="34" t="s">
        <v>34</v>
      </c>
      <c r="D16" s="31" t="s">
        <v>31</v>
      </c>
      <c r="E16" s="29"/>
      <c r="F16" s="27"/>
      <c r="G16" s="27"/>
      <c r="H16" s="39"/>
      <c r="I16" s="37"/>
      <c r="J16" s="6"/>
    </row>
    <row r="17" spans="1:10" s="17" customFormat="1" x14ac:dyDescent="0.2">
      <c r="A17" s="32" t="s">
        <v>28</v>
      </c>
      <c r="B17" s="32" t="s">
        <v>29</v>
      </c>
      <c r="C17" s="34" t="s">
        <v>34</v>
      </c>
      <c r="D17" s="31" t="s">
        <v>31</v>
      </c>
      <c r="E17" s="29"/>
      <c r="F17" s="27"/>
      <c r="G17" s="27"/>
      <c r="H17" s="39"/>
      <c r="I17" s="37"/>
      <c r="J17" s="6"/>
    </row>
    <row r="18" spans="1:10" s="17" customFormat="1" x14ac:dyDescent="0.2">
      <c r="A18" s="32" t="s">
        <v>28</v>
      </c>
      <c r="B18" s="32" t="s">
        <v>29</v>
      </c>
      <c r="C18" s="34" t="s">
        <v>34</v>
      </c>
      <c r="D18" s="31" t="s">
        <v>31</v>
      </c>
      <c r="E18" s="29"/>
      <c r="F18" s="27"/>
      <c r="G18" s="27"/>
      <c r="H18" s="39"/>
      <c r="I18" s="37"/>
      <c r="J18" s="6"/>
    </row>
    <row r="19" spans="1:10" s="17" customFormat="1" x14ac:dyDescent="0.2">
      <c r="A19" s="32" t="s">
        <v>28</v>
      </c>
      <c r="B19" s="32" t="s">
        <v>29</v>
      </c>
      <c r="C19" s="34" t="s">
        <v>34</v>
      </c>
      <c r="D19" s="31" t="s">
        <v>31</v>
      </c>
      <c r="E19" s="29"/>
      <c r="F19" s="27"/>
      <c r="G19" s="27"/>
      <c r="H19" s="39"/>
      <c r="I19" s="37"/>
      <c r="J19" s="6"/>
    </row>
    <row r="20" spans="1:10" s="17" customFormat="1" x14ac:dyDescent="0.2">
      <c r="A20" s="32" t="s">
        <v>28</v>
      </c>
      <c r="B20" s="32" t="s">
        <v>29</v>
      </c>
      <c r="C20" s="34" t="s">
        <v>34</v>
      </c>
      <c r="D20" s="31" t="s">
        <v>31</v>
      </c>
      <c r="E20" s="29"/>
      <c r="F20" s="27"/>
      <c r="G20" s="27"/>
      <c r="H20" s="39"/>
      <c r="I20" s="37"/>
      <c r="J20" s="6"/>
    </row>
    <row r="21" spans="1:10" s="17" customFormat="1" x14ac:dyDescent="0.2">
      <c r="A21" s="162" t="s">
        <v>28</v>
      </c>
      <c r="B21" s="157" t="s">
        <v>32</v>
      </c>
      <c r="C21" s="164" t="s">
        <v>34</v>
      </c>
      <c r="D21" s="154" t="s">
        <v>33</v>
      </c>
      <c r="E21" s="163"/>
      <c r="F21" s="27"/>
      <c r="G21" s="27"/>
      <c r="H21" s="39"/>
      <c r="I21" s="37"/>
    </row>
    <row r="22" spans="1:10" s="17" customFormat="1" x14ac:dyDescent="0.2">
      <c r="A22" s="162"/>
      <c r="B22" s="157"/>
      <c r="C22" s="164"/>
      <c r="D22" s="154"/>
      <c r="E22" s="163"/>
      <c r="F22" s="27"/>
      <c r="G22" s="27"/>
      <c r="H22" s="39"/>
      <c r="I22" s="37"/>
    </row>
    <row r="23" spans="1:10" s="17" customFormat="1" x14ac:dyDescent="0.2">
      <c r="A23" s="162" t="s">
        <v>28</v>
      </c>
      <c r="B23" s="157" t="s">
        <v>32</v>
      </c>
      <c r="C23" s="159" t="s">
        <v>35</v>
      </c>
      <c r="D23" s="160" t="s">
        <v>33</v>
      </c>
      <c r="E23" s="156"/>
      <c r="F23" s="38"/>
      <c r="G23" s="38"/>
      <c r="H23" s="39"/>
      <c r="I23" s="37"/>
    </row>
    <row r="24" spans="1:10" s="17" customFormat="1" x14ac:dyDescent="0.2">
      <c r="A24" s="162"/>
      <c r="B24" s="158"/>
      <c r="C24" s="159"/>
      <c r="D24" s="160"/>
      <c r="E24" s="156"/>
      <c r="F24" s="27"/>
      <c r="G24" s="27"/>
      <c r="H24" s="39"/>
      <c r="I24" s="37"/>
    </row>
    <row r="25" spans="1:10" s="17" customFormat="1" x14ac:dyDescent="0.2">
      <c r="A25" s="162" t="s">
        <v>28</v>
      </c>
      <c r="B25" s="157" t="s">
        <v>32</v>
      </c>
      <c r="C25" s="159" t="s">
        <v>35</v>
      </c>
      <c r="D25" s="160" t="s">
        <v>33</v>
      </c>
      <c r="E25" s="156"/>
      <c r="F25" s="38"/>
      <c r="G25" s="38"/>
      <c r="H25" s="39"/>
      <c r="I25" s="37"/>
    </row>
    <row r="26" spans="1:10" s="17" customFormat="1" x14ac:dyDescent="0.2">
      <c r="A26" s="162"/>
      <c r="B26" s="158"/>
      <c r="C26" s="159"/>
      <c r="D26" s="160"/>
      <c r="E26" s="156"/>
      <c r="F26" s="27"/>
      <c r="G26" s="27"/>
      <c r="H26" s="39"/>
      <c r="I26" s="37"/>
    </row>
    <row r="27" spans="1:10" s="17" customFormat="1" x14ac:dyDescent="0.2">
      <c r="A27" s="162" t="s">
        <v>28</v>
      </c>
      <c r="B27" s="157" t="s">
        <v>32</v>
      </c>
      <c r="C27" s="159" t="s">
        <v>35</v>
      </c>
      <c r="D27" s="160" t="s">
        <v>33</v>
      </c>
      <c r="E27" s="156"/>
      <c r="F27" s="38"/>
      <c r="G27" s="38"/>
      <c r="H27" s="39"/>
      <c r="I27" s="37"/>
    </row>
    <row r="28" spans="1:10" s="17" customFormat="1" x14ac:dyDescent="0.2">
      <c r="A28" s="162"/>
      <c r="B28" s="158"/>
      <c r="C28" s="159"/>
      <c r="D28" s="160"/>
      <c r="E28" s="156"/>
      <c r="F28" s="27"/>
      <c r="G28" s="27"/>
      <c r="H28" s="39"/>
      <c r="I28" s="37"/>
    </row>
    <row r="29" spans="1:10" s="17" customFormat="1" x14ac:dyDescent="0.2">
      <c r="A29" s="167" t="s">
        <v>28</v>
      </c>
      <c r="B29" s="157" t="s">
        <v>32</v>
      </c>
      <c r="C29" s="159" t="s">
        <v>35</v>
      </c>
      <c r="D29" s="160" t="s">
        <v>36</v>
      </c>
      <c r="E29" s="156"/>
      <c r="F29" s="27"/>
      <c r="G29" s="27"/>
      <c r="H29" s="39"/>
      <c r="I29" s="37"/>
    </row>
    <row r="30" spans="1:10" s="17" customFormat="1" x14ac:dyDescent="0.2">
      <c r="A30" s="168"/>
      <c r="B30" s="157"/>
      <c r="C30" s="159"/>
      <c r="D30" s="160"/>
      <c r="E30" s="156"/>
      <c r="F30" s="38"/>
      <c r="G30" s="38"/>
      <c r="H30" s="39"/>
      <c r="I30" s="37"/>
    </row>
    <row r="31" spans="1:10" s="17" customFormat="1" x14ac:dyDescent="0.2">
      <c r="A31" s="169"/>
      <c r="B31" s="157"/>
      <c r="C31" s="159"/>
      <c r="D31" s="160"/>
      <c r="E31" s="156"/>
      <c r="F31" s="38"/>
      <c r="G31" s="38"/>
      <c r="H31" s="39"/>
      <c r="I31" s="37"/>
    </row>
    <row r="32" spans="1:10" s="17" customFormat="1" x14ac:dyDescent="0.2">
      <c r="A32" s="162" t="s">
        <v>28</v>
      </c>
      <c r="B32" s="157" t="s">
        <v>32</v>
      </c>
      <c r="C32" s="159" t="s">
        <v>35</v>
      </c>
      <c r="D32" s="160" t="s">
        <v>36</v>
      </c>
      <c r="E32" s="156"/>
      <c r="F32" s="27"/>
      <c r="G32" s="27"/>
      <c r="H32" s="39"/>
      <c r="I32" s="37"/>
    </row>
    <row r="33" spans="1:9" s="17" customFormat="1" x14ac:dyDescent="0.2">
      <c r="A33" s="162"/>
      <c r="B33" s="157"/>
      <c r="C33" s="159"/>
      <c r="D33" s="160"/>
      <c r="E33" s="156"/>
      <c r="F33" s="38"/>
      <c r="G33" s="38"/>
      <c r="H33" s="39"/>
      <c r="I33" s="37"/>
    </row>
    <row r="34" spans="1:9" s="17" customFormat="1" x14ac:dyDescent="0.2">
      <c r="A34" s="162"/>
      <c r="B34" s="157"/>
      <c r="C34" s="159"/>
      <c r="D34" s="160"/>
      <c r="E34" s="156"/>
      <c r="F34" s="38"/>
      <c r="G34" s="38"/>
      <c r="H34" s="39"/>
      <c r="I34" s="37"/>
    </row>
    <row r="35" spans="1:9" s="17" customFormat="1" x14ac:dyDescent="0.2">
      <c r="A35" s="162" t="s">
        <v>28</v>
      </c>
      <c r="B35" s="157" t="s">
        <v>32</v>
      </c>
      <c r="C35" s="159" t="s">
        <v>35</v>
      </c>
      <c r="D35" s="160" t="s">
        <v>36</v>
      </c>
      <c r="E35" s="156"/>
      <c r="F35" s="38"/>
      <c r="G35" s="38"/>
      <c r="H35" s="39"/>
      <c r="I35" s="37"/>
    </row>
    <row r="36" spans="1:9" s="17" customFormat="1" x14ac:dyDescent="0.2">
      <c r="A36" s="162"/>
      <c r="B36" s="157"/>
      <c r="C36" s="159"/>
      <c r="D36" s="160"/>
      <c r="E36" s="156"/>
      <c r="F36" s="38"/>
      <c r="G36" s="38"/>
      <c r="H36" s="39"/>
      <c r="I36" s="37"/>
    </row>
    <row r="37" spans="1:9" s="17" customFormat="1" x14ac:dyDescent="0.2">
      <c r="A37" s="162"/>
      <c r="B37" s="157"/>
      <c r="C37" s="159"/>
      <c r="D37" s="160"/>
      <c r="E37" s="156"/>
      <c r="F37" s="27"/>
      <c r="G37" s="27"/>
      <c r="H37" s="39"/>
      <c r="I37" s="37"/>
    </row>
  </sheetData>
  <mergeCells count="46">
    <mergeCell ref="A25:A26"/>
    <mergeCell ref="A23:A24"/>
    <mergeCell ref="A27:A28"/>
    <mergeCell ref="A35:A37"/>
    <mergeCell ref="C35:C37"/>
    <mergeCell ref="A29:A31"/>
    <mergeCell ref="B29:B31"/>
    <mergeCell ref="C29:C31"/>
    <mergeCell ref="D35:D37"/>
    <mergeCell ref="E35:E37"/>
    <mergeCell ref="B35:B37"/>
    <mergeCell ref="E32:E34"/>
    <mergeCell ref="A32:A34"/>
    <mergeCell ref="B32:B34"/>
    <mergeCell ref="C32:C34"/>
    <mergeCell ref="D32:D34"/>
    <mergeCell ref="D29:D31"/>
    <mergeCell ref="E29:E31"/>
    <mergeCell ref="A1:I1"/>
    <mergeCell ref="A21:A22"/>
    <mergeCell ref="E21:E22"/>
    <mergeCell ref="C21:C22"/>
    <mergeCell ref="B21:B22"/>
    <mergeCell ref="D21:D2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E23:E24"/>
    <mergeCell ref="E27:E28"/>
    <mergeCell ref="B25:B26"/>
    <mergeCell ref="C25:C26"/>
    <mergeCell ref="D25:D26"/>
    <mergeCell ref="E25:E26"/>
    <mergeCell ref="B23:B24"/>
    <mergeCell ref="C23:C24"/>
    <mergeCell ref="D23:D24"/>
    <mergeCell ref="B27:B28"/>
    <mergeCell ref="C27:C28"/>
    <mergeCell ref="D27:D28"/>
  </mergeCells>
  <phoneticPr fontId="0" type="noConversion"/>
  <pageMargins left="0.35433070866141736" right="0.23622047244094491" top="0.15748031496062992" bottom="0.15748031496062992" header="0.15748031496062992" footer="0.1574803149606299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00"/>
  </sheetPr>
  <dimension ref="A1:M170"/>
  <sheetViews>
    <sheetView zoomScale="130" zoomScaleNormal="130" workbookViewId="0">
      <pane ySplit="3" topLeftCell="A79" activePane="bottomLeft" state="frozen"/>
      <selection pane="bottomLeft" activeCell="A76" sqref="A76:I97"/>
    </sheetView>
  </sheetViews>
  <sheetFormatPr baseColWidth="10" defaultColWidth="49" defaultRowHeight="12.75" x14ac:dyDescent="0.2"/>
  <cols>
    <col min="1" max="1" width="13.42578125" style="47" bestFit="1" customWidth="1"/>
    <col min="2" max="2" width="22" style="47" bestFit="1" customWidth="1"/>
    <col min="3" max="3" width="8.42578125" style="47" bestFit="1" customWidth="1"/>
    <col min="4" max="4" width="27.5703125" style="47" bestFit="1" customWidth="1"/>
    <col min="5" max="5" width="3" style="64" bestFit="1" customWidth="1"/>
    <col min="6" max="6" width="17" style="65" bestFit="1" customWidth="1"/>
    <col min="7" max="7" width="20.28515625" style="66" bestFit="1" customWidth="1"/>
    <col min="8" max="8" width="22.85546875" style="60" bestFit="1" customWidth="1"/>
    <col min="9" max="9" width="11.85546875" style="61" bestFit="1" customWidth="1"/>
    <col min="10" max="10" width="8" style="47" bestFit="1" customWidth="1"/>
    <col min="11" max="11" width="8.28515625" style="47" customWidth="1"/>
    <col min="12" max="12" width="10" style="47" customWidth="1"/>
    <col min="13" max="16384" width="49" style="47"/>
  </cols>
  <sheetData>
    <row r="1" spans="1:12" ht="26.25" x14ac:dyDescent="0.2">
      <c r="A1" s="174" t="s">
        <v>103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x14ac:dyDescent="0.2">
      <c r="A2" s="57"/>
      <c r="B2" s="57"/>
      <c r="C2" s="57"/>
      <c r="D2" s="58"/>
      <c r="E2" s="59"/>
      <c r="F2" s="58"/>
      <c r="G2" s="58"/>
    </row>
    <row r="3" spans="1:12" x14ac:dyDescent="0.2">
      <c r="E3" s="62"/>
      <c r="F3" s="69">
        <v>45589</v>
      </c>
      <c r="G3" s="68"/>
      <c r="J3" s="63" t="s">
        <v>37</v>
      </c>
      <c r="K3" s="63" t="s">
        <v>38</v>
      </c>
      <c r="L3" s="63" t="s">
        <v>39</v>
      </c>
    </row>
    <row r="4" spans="1:12" x14ac:dyDescent="0.2">
      <c r="A4" s="23" t="s">
        <v>40</v>
      </c>
      <c r="B4" s="24" t="s">
        <v>41</v>
      </c>
      <c r="C4" s="25" t="s">
        <v>30</v>
      </c>
      <c r="D4" s="20" t="s">
        <v>42</v>
      </c>
      <c r="E4" s="22">
        <v>1</v>
      </c>
      <c r="F4" s="38" t="s">
        <v>89</v>
      </c>
      <c r="G4" s="38" t="s">
        <v>74</v>
      </c>
      <c r="H4" s="39" t="s">
        <v>5</v>
      </c>
      <c r="I4" s="37" t="s">
        <v>170</v>
      </c>
      <c r="J4" s="41" t="str">
        <f>""</f>
        <v/>
      </c>
      <c r="K4" s="41" t="str">
        <f>""</f>
        <v/>
      </c>
      <c r="L4" s="41" t="str">
        <f>""</f>
        <v/>
      </c>
    </row>
    <row r="5" spans="1:12" x14ac:dyDescent="0.2">
      <c r="A5" s="23" t="s">
        <v>40</v>
      </c>
      <c r="B5" s="24" t="s">
        <v>41</v>
      </c>
      <c r="C5" s="25" t="s">
        <v>30</v>
      </c>
      <c r="D5" s="20" t="s">
        <v>42</v>
      </c>
      <c r="E5" s="21">
        <v>2</v>
      </c>
      <c r="F5" s="38" t="s">
        <v>73</v>
      </c>
      <c r="G5" s="38" t="s">
        <v>88</v>
      </c>
      <c r="H5" s="39" t="s">
        <v>4</v>
      </c>
      <c r="I5" s="37" t="s">
        <v>171</v>
      </c>
      <c r="J5" s="41" t="str">
        <f>""</f>
        <v/>
      </c>
      <c r="K5" s="41" t="str">
        <f>"11"</f>
        <v>11</v>
      </c>
      <c r="L5" s="41" t="str">
        <f>""</f>
        <v/>
      </c>
    </row>
    <row r="6" spans="1:12" x14ac:dyDescent="0.2">
      <c r="A6" s="23" t="s">
        <v>40</v>
      </c>
      <c r="B6" s="24" t="s">
        <v>41</v>
      </c>
      <c r="C6" s="25" t="s">
        <v>30</v>
      </c>
      <c r="D6" s="20" t="s">
        <v>42</v>
      </c>
      <c r="E6" s="21">
        <v>3</v>
      </c>
      <c r="F6" s="38" t="s">
        <v>172</v>
      </c>
      <c r="G6" s="38" t="s">
        <v>146</v>
      </c>
      <c r="H6" s="39" t="s">
        <v>1</v>
      </c>
      <c r="I6" s="37" t="s">
        <v>173</v>
      </c>
      <c r="J6" s="41" t="str">
        <f>"6954858"</f>
        <v>6954858</v>
      </c>
      <c r="K6" s="41" t="str">
        <f>"8"</f>
        <v>8</v>
      </c>
      <c r="L6" s="41" t="str">
        <f>"885"</f>
        <v>885</v>
      </c>
    </row>
    <row r="7" spans="1:12" x14ac:dyDescent="0.2">
      <c r="A7" s="23" t="s">
        <v>40</v>
      </c>
      <c r="B7" s="24" t="s">
        <v>41</v>
      </c>
      <c r="C7" s="25" t="s">
        <v>30</v>
      </c>
      <c r="D7" s="20" t="s">
        <v>42</v>
      </c>
      <c r="E7" s="21">
        <v>4</v>
      </c>
      <c r="F7" s="38" t="s">
        <v>174</v>
      </c>
      <c r="G7" s="38" t="s">
        <v>83</v>
      </c>
      <c r="H7" s="39" t="s">
        <v>6</v>
      </c>
      <c r="I7" s="37" t="s">
        <v>175</v>
      </c>
      <c r="J7" s="41" t="str">
        <f>""</f>
        <v/>
      </c>
      <c r="K7" s="41" t="str">
        <f>""</f>
        <v/>
      </c>
      <c r="L7" s="41" t="str">
        <f>""</f>
        <v/>
      </c>
    </row>
    <row r="8" spans="1:12" x14ac:dyDescent="0.2">
      <c r="A8" s="23" t="s">
        <v>40</v>
      </c>
      <c r="B8" s="24" t="s">
        <v>41</v>
      </c>
      <c r="C8" s="25" t="s">
        <v>30</v>
      </c>
      <c r="D8" s="20" t="s">
        <v>42</v>
      </c>
      <c r="E8" s="21">
        <v>5</v>
      </c>
      <c r="F8" s="38" t="s">
        <v>176</v>
      </c>
      <c r="G8" s="38" t="s">
        <v>177</v>
      </c>
      <c r="H8" s="39" t="s">
        <v>1</v>
      </c>
      <c r="I8" s="37" t="s">
        <v>178</v>
      </c>
      <c r="J8" s="41" t="str">
        <f>""</f>
        <v/>
      </c>
      <c r="K8" s="41" t="str">
        <f>""</f>
        <v/>
      </c>
      <c r="L8" s="41" t="str">
        <f>""</f>
        <v/>
      </c>
    </row>
    <row r="9" spans="1:12" x14ac:dyDescent="0.2">
      <c r="A9" s="23" t="s">
        <v>40</v>
      </c>
      <c r="B9" s="24" t="s">
        <v>41</v>
      </c>
      <c r="C9" s="25" t="s">
        <v>30</v>
      </c>
      <c r="D9" s="20" t="s">
        <v>42</v>
      </c>
      <c r="E9" s="21">
        <v>6</v>
      </c>
      <c r="F9" s="38" t="s">
        <v>179</v>
      </c>
      <c r="G9" s="38" t="s">
        <v>180</v>
      </c>
      <c r="H9" s="39" t="s">
        <v>1</v>
      </c>
      <c r="I9" s="37" t="s">
        <v>181</v>
      </c>
      <c r="J9" s="41" t="str">
        <f>"6943906"</f>
        <v>6943906</v>
      </c>
      <c r="K9" s="41" t="str">
        <f>"798"</f>
        <v>798</v>
      </c>
      <c r="L9" s="41" t="str">
        <f>"798"</f>
        <v>798</v>
      </c>
    </row>
    <row r="10" spans="1:12" x14ac:dyDescent="0.2">
      <c r="A10" s="23" t="s">
        <v>40</v>
      </c>
      <c r="B10" s="24" t="s">
        <v>41</v>
      </c>
      <c r="C10" s="25" t="s">
        <v>30</v>
      </c>
      <c r="D10" s="20" t="s">
        <v>42</v>
      </c>
      <c r="E10" s="21">
        <v>7</v>
      </c>
      <c r="F10" s="38" t="s">
        <v>182</v>
      </c>
      <c r="G10" s="38" t="s">
        <v>183</v>
      </c>
      <c r="H10" s="39" t="s">
        <v>1</v>
      </c>
      <c r="I10" s="37" t="s">
        <v>184</v>
      </c>
      <c r="J10" s="41" t="str">
        <f>"7642011"</f>
        <v>7642011</v>
      </c>
      <c r="K10" s="41" t="str">
        <f>"679"</f>
        <v>679</v>
      </c>
      <c r="L10" s="41" t="str">
        <f>""</f>
        <v/>
      </c>
    </row>
    <row r="11" spans="1:12" x14ac:dyDescent="0.2">
      <c r="A11" s="23" t="s">
        <v>40</v>
      </c>
      <c r="B11" s="24" t="s">
        <v>41</v>
      </c>
      <c r="C11" s="25" t="s">
        <v>30</v>
      </c>
      <c r="D11" s="20" t="s">
        <v>42</v>
      </c>
      <c r="E11" s="21">
        <v>8</v>
      </c>
      <c r="F11" s="38" t="s">
        <v>90</v>
      </c>
      <c r="G11" s="38" t="s">
        <v>79</v>
      </c>
      <c r="H11" s="39" t="s">
        <v>1</v>
      </c>
      <c r="I11" s="37" t="s">
        <v>185</v>
      </c>
      <c r="J11" s="41" t="str">
        <f>""</f>
        <v/>
      </c>
      <c r="K11" s="41" t="str">
        <f>"900"</f>
        <v>900</v>
      </c>
      <c r="L11" s="41" t="str">
        <f>""</f>
        <v/>
      </c>
    </row>
    <row r="12" spans="1:12" x14ac:dyDescent="0.2">
      <c r="A12" s="23" t="s">
        <v>40</v>
      </c>
      <c r="B12" s="24" t="s">
        <v>41</v>
      </c>
      <c r="C12" s="25" t="s">
        <v>30</v>
      </c>
      <c r="D12" s="20" t="s">
        <v>42</v>
      </c>
      <c r="E12" s="21">
        <v>9</v>
      </c>
      <c r="F12" s="38" t="s">
        <v>75</v>
      </c>
      <c r="G12" s="38" t="s">
        <v>76</v>
      </c>
      <c r="H12" s="39" t="s">
        <v>77</v>
      </c>
      <c r="I12" s="37" t="s">
        <v>186</v>
      </c>
      <c r="J12" s="41" t="str">
        <f>"6941707"</f>
        <v>6941707</v>
      </c>
      <c r="K12" s="41" t="str">
        <f>"10"</f>
        <v>10</v>
      </c>
      <c r="L12" s="41" t="str">
        <f>"1036"</f>
        <v>1036</v>
      </c>
    </row>
    <row r="13" spans="1:12" x14ac:dyDescent="0.2">
      <c r="A13" s="23" t="s">
        <v>40</v>
      </c>
      <c r="B13" s="24" t="s">
        <v>41</v>
      </c>
      <c r="C13" s="25" t="s">
        <v>30</v>
      </c>
      <c r="D13" s="20" t="s">
        <v>42</v>
      </c>
      <c r="E13" s="21">
        <v>10</v>
      </c>
      <c r="F13" s="38" t="s">
        <v>187</v>
      </c>
      <c r="G13" s="38" t="s">
        <v>96</v>
      </c>
      <c r="H13" s="39" t="s">
        <v>2</v>
      </c>
      <c r="I13" s="37" t="s">
        <v>188</v>
      </c>
      <c r="J13" s="41" t="str">
        <f>"6944785"</f>
        <v>6944785</v>
      </c>
      <c r="K13" s="41" t="str">
        <f>"5"</f>
        <v>5</v>
      </c>
      <c r="L13" s="41" t="str">
        <f>"595"</f>
        <v>595</v>
      </c>
    </row>
    <row r="14" spans="1:12" x14ac:dyDescent="0.2">
      <c r="A14" s="23" t="s">
        <v>40</v>
      </c>
      <c r="B14" s="24" t="s">
        <v>41</v>
      </c>
      <c r="C14" s="25" t="s">
        <v>30</v>
      </c>
      <c r="D14" s="20" t="s">
        <v>42</v>
      </c>
      <c r="E14" s="21">
        <v>11</v>
      </c>
      <c r="F14" s="38" t="s">
        <v>78</v>
      </c>
      <c r="G14" s="38" t="s">
        <v>9</v>
      </c>
      <c r="H14" s="39" t="s">
        <v>1</v>
      </c>
      <c r="I14" s="37" t="s">
        <v>189</v>
      </c>
      <c r="J14" s="41" t="str">
        <f>""</f>
        <v/>
      </c>
      <c r="K14" s="41" t="str">
        <f>""</f>
        <v/>
      </c>
      <c r="L14" s="41" t="str">
        <f>""</f>
        <v/>
      </c>
    </row>
    <row r="15" spans="1:12" x14ac:dyDescent="0.2">
      <c r="A15" s="23" t="s">
        <v>40</v>
      </c>
      <c r="B15" s="24" t="s">
        <v>41</v>
      </c>
      <c r="C15" s="25" t="s">
        <v>30</v>
      </c>
      <c r="D15" s="20" t="s">
        <v>42</v>
      </c>
      <c r="E15" s="21">
        <v>12</v>
      </c>
      <c r="F15" s="38" t="s">
        <v>190</v>
      </c>
      <c r="G15" s="38" t="s">
        <v>191</v>
      </c>
      <c r="H15" s="39" t="s">
        <v>1</v>
      </c>
      <c r="I15" s="37" t="s">
        <v>192</v>
      </c>
      <c r="J15" s="41" t="str">
        <f>""</f>
        <v/>
      </c>
      <c r="K15" s="41" t="str">
        <f>""</f>
        <v/>
      </c>
      <c r="L15" s="41" t="str">
        <f>"800"</f>
        <v>800</v>
      </c>
    </row>
    <row r="16" spans="1:12" x14ac:dyDescent="0.2">
      <c r="A16" s="23" t="s">
        <v>40</v>
      </c>
      <c r="B16" s="24" t="s">
        <v>41</v>
      </c>
      <c r="C16" s="25" t="s">
        <v>30</v>
      </c>
      <c r="D16" s="20" t="s">
        <v>42</v>
      </c>
      <c r="E16" s="21">
        <v>13</v>
      </c>
      <c r="F16" s="38" t="s">
        <v>7</v>
      </c>
      <c r="G16" s="38" t="s">
        <v>8</v>
      </c>
      <c r="H16" s="39" t="s">
        <v>1</v>
      </c>
      <c r="I16" s="37" t="s">
        <v>193</v>
      </c>
      <c r="J16" s="41" t="str">
        <f>"7721568"</f>
        <v>7721568</v>
      </c>
      <c r="K16" s="41" t="str">
        <f>"6"</f>
        <v>6</v>
      </c>
      <c r="L16" s="41" t="str">
        <f>"634"</f>
        <v>634</v>
      </c>
    </row>
    <row r="17" spans="1:12" x14ac:dyDescent="0.2">
      <c r="A17" s="23" t="s">
        <v>40</v>
      </c>
      <c r="B17" s="24" t="s">
        <v>41</v>
      </c>
      <c r="C17" s="25" t="s">
        <v>30</v>
      </c>
      <c r="D17" s="20" t="s">
        <v>42</v>
      </c>
      <c r="E17" s="21">
        <v>14</v>
      </c>
      <c r="F17" s="38" t="s">
        <v>94</v>
      </c>
      <c r="G17" s="38" t="s">
        <v>95</v>
      </c>
      <c r="H17" s="39" t="s">
        <v>6</v>
      </c>
      <c r="I17" s="37" t="s">
        <v>194</v>
      </c>
      <c r="J17" s="41" t="str">
        <f>""</f>
        <v/>
      </c>
      <c r="K17" s="41" t="str">
        <f>""</f>
        <v/>
      </c>
      <c r="L17" s="41" t="str">
        <f>""</f>
        <v/>
      </c>
    </row>
    <row r="18" spans="1:12" x14ac:dyDescent="0.2">
      <c r="A18" s="23" t="s">
        <v>40</v>
      </c>
      <c r="B18" s="24" t="s">
        <v>41</v>
      </c>
      <c r="C18" s="25" t="s">
        <v>30</v>
      </c>
      <c r="D18" s="20" t="s">
        <v>42</v>
      </c>
      <c r="E18" s="21">
        <v>15</v>
      </c>
      <c r="F18" s="38" t="s">
        <v>195</v>
      </c>
      <c r="G18" s="38" t="s">
        <v>196</v>
      </c>
      <c r="H18" s="39" t="s">
        <v>1</v>
      </c>
      <c r="I18" s="37" t="s">
        <v>197</v>
      </c>
      <c r="J18" s="41" t="str">
        <f>""</f>
        <v/>
      </c>
      <c r="K18" s="41" t="str">
        <f>""</f>
        <v/>
      </c>
      <c r="L18" s="41" t="str">
        <f>""</f>
        <v/>
      </c>
    </row>
    <row r="19" spans="1:12" x14ac:dyDescent="0.2">
      <c r="A19" s="23" t="s">
        <v>40</v>
      </c>
      <c r="B19" s="24" t="s">
        <v>41</v>
      </c>
      <c r="C19" s="25" t="s">
        <v>30</v>
      </c>
      <c r="D19" s="20" t="s">
        <v>42</v>
      </c>
      <c r="E19" s="21">
        <v>16</v>
      </c>
      <c r="F19" s="38" t="s">
        <v>198</v>
      </c>
      <c r="G19" s="38" t="s">
        <v>199</v>
      </c>
      <c r="H19" s="39" t="s">
        <v>1</v>
      </c>
      <c r="I19" s="37" t="s">
        <v>200</v>
      </c>
      <c r="J19" s="41" t="str">
        <f>""</f>
        <v/>
      </c>
      <c r="K19" s="41" t="str">
        <f>"5"</f>
        <v>5</v>
      </c>
      <c r="L19" s="41" t="str">
        <f>"500"</f>
        <v>500</v>
      </c>
    </row>
    <row r="20" spans="1:12" x14ac:dyDescent="0.2">
      <c r="A20" s="23" t="s">
        <v>40</v>
      </c>
      <c r="B20" s="24" t="s">
        <v>41</v>
      </c>
      <c r="C20" s="26" t="s">
        <v>34</v>
      </c>
      <c r="D20" s="20" t="s">
        <v>42</v>
      </c>
      <c r="E20" s="10">
        <v>1</v>
      </c>
      <c r="F20" s="27" t="s">
        <v>164</v>
      </c>
      <c r="G20" s="27" t="s">
        <v>165</v>
      </c>
      <c r="H20" s="39" t="s">
        <v>91</v>
      </c>
      <c r="I20" s="37" t="s">
        <v>166</v>
      </c>
      <c r="J20" s="41" t="str">
        <f>"6951736"</f>
        <v>6951736</v>
      </c>
      <c r="K20" s="41" t="str">
        <f>""</f>
        <v/>
      </c>
      <c r="L20" s="41" t="str">
        <f>"662"</f>
        <v>662</v>
      </c>
    </row>
    <row r="21" spans="1:12" x14ac:dyDescent="0.2">
      <c r="A21" s="23" t="s">
        <v>40</v>
      </c>
      <c r="B21" s="24" t="s">
        <v>41</v>
      </c>
      <c r="C21" s="26" t="s">
        <v>34</v>
      </c>
      <c r="D21" s="20" t="s">
        <v>42</v>
      </c>
      <c r="E21" s="11">
        <v>2</v>
      </c>
      <c r="F21" s="27" t="s">
        <v>167</v>
      </c>
      <c r="G21" s="27" t="s">
        <v>168</v>
      </c>
      <c r="H21" s="39" t="s">
        <v>5</v>
      </c>
      <c r="I21" s="37" t="s">
        <v>169</v>
      </c>
      <c r="J21" s="115"/>
      <c r="K21" s="115"/>
      <c r="L21" s="115"/>
    </row>
    <row r="22" spans="1:12" x14ac:dyDescent="0.2">
      <c r="A22" s="23" t="s">
        <v>40</v>
      </c>
      <c r="B22" s="24" t="s">
        <v>41</v>
      </c>
      <c r="C22" s="25" t="s">
        <v>30</v>
      </c>
      <c r="D22" s="20" t="s">
        <v>43</v>
      </c>
      <c r="E22" s="22">
        <v>1</v>
      </c>
      <c r="F22" s="38" t="s">
        <v>120</v>
      </c>
      <c r="G22" s="38" t="s">
        <v>121</v>
      </c>
      <c r="H22" s="39" t="s">
        <v>2</v>
      </c>
      <c r="I22" s="37" t="s">
        <v>122</v>
      </c>
      <c r="J22" s="67"/>
      <c r="K22" s="67"/>
      <c r="L22" s="67"/>
    </row>
    <row r="23" spans="1:12" x14ac:dyDescent="0.2">
      <c r="A23" s="23" t="s">
        <v>40</v>
      </c>
      <c r="B23" s="24" t="s">
        <v>41</v>
      </c>
      <c r="C23" s="25" t="s">
        <v>30</v>
      </c>
      <c r="D23" s="20" t="s">
        <v>43</v>
      </c>
      <c r="E23" s="21">
        <v>2</v>
      </c>
      <c r="F23" s="38" t="s">
        <v>123</v>
      </c>
      <c r="G23" s="38" t="s">
        <v>80</v>
      </c>
      <c r="H23" s="39" t="s">
        <v>4</v>
      </c>
      <c r="I23" s="37" t="s">
        <v>124</v>
      </c>
      <c r="J23" s="67"/>
      <c r="K23" s="67"/>
      <c r="L23" s="67"/>
    </row>
    <row r="24" spans="1:12" x14ac:dyDescent="0.2">
      <c r="A24" s="23" t="s">
        <v>40</v>
      </c>
      <c r="B24" s="24" t="s">
        <v>41</v>
      </c>
      <c r="C24" s="25" t="s">
        <v>30</v>
      </c>
      <c r="D24" s="20" t="s">
        <v>43</v>
      </c>
      <c r="E24" s="21">
        <v>3</v>
      </c>
      <c r="F24" s="38" t="s">
        <v>125</v>
      </c>
      <c r="G24" s="38" t="s">
        <v>126</v>
      </c>
      <c r="H24" s="39" t="s">
        <v>4</v>
      </c>
      <c r="I24" s="37" t="s">
        <v>127</v>
      </c>
      <c r="J24" s="67"/>
      <c r="K24" s="67"/>
      <c r="L24" s="67"/>
    </row>
    <row r="25" spans="1:12" x14ac:dyDescent="0.2">
      <c r="A25" s="23" t="s">
        <v>40</v>
      </c>
      <c r="B25" s="24" t="s">
        <v>41</v>
      </c>
      <c r="C25" s="25" t="s">
        <v>30</v>
      </c>
      <c r="D25" s="20" t="s">
        <v>43</v>
      </c>
      <c r="E25" s="21">
        <v>4</v>
      </c>
      <c r="F25" s="38" t="s">
        <v>84</v>
      </c>
      <c r="G25" s="38" t="s">
        <v>85</v>
      </c>
      <c r="H25" s="39" t="s">
        <v>1</v>
      </c>
      <c r="I25" s="37" t="s">
        <v>128</v>
      </c>
      <c r="J25" s="67"/>
      <c r="K25" s="67"/>
      <c r="L25" s="67"/>
    </row>
    <row r="26" spans="1:12" x14ac:dyDescent="0.2">
      <c r="A26" s="23" t="s">
        <v>40</v>
      </c>
      <c r="B26" s="24" t="s">
        <v>41</v>
      </c>
      <c r="C26" s="25" t="s">
        <v>30</v>
      </c>
      <c r="D26" s="20" t="s">
        <v>43</v>
      </c>
      <c r="E26" s="21">
        <v>5</v>
      </c>
      <c r="F26" s="38" t="s">
        <v>129</v>
      </c>
      <c r="G26" s="38" t="s">
        <v>81</v>
      </c>
      <c r="H26" s="39" t="s">
        <v>1</v>
      </c>
      <c r="I26" s="37" t="s">
        <v>130</v>
      </c>
      <c r="J26" s="67"/>
      <c r="K26" s="67"/>
      <c r="L26" s="67"/>
    </row>
    <row r="27" spans="1:12" x14ac:dyDescent="0.2">
      <c r="A27" s="23" t="s">
        <v>40</v>
      </c>
      <c r="B27" s="24" t="s">
        <v>41</v>
      </c>
      <c r="C27" s="25" t="s">
        <v>30</v>
      </c>
      <c r="D27" s="20" t="s">
        <v>43</v>
      </c>
      <c r="E27" s="21">
        <v>6</v>
      </c>
      <c r="F27" s="38" t="s">
        <v>131</v>
      </c>
      <c r="G27" s="38" t="s">
        <v>132</v>
      </c>
      <c r="H27" s="39" t="s">
        <v>2</v>
      </c>
      <c r="I27" s="37" t="s">
        <v>133</v>
      </c>
      <c r="J27" s="67"/>
      <c r="K27" s="67"/>
      <c r="L27" s="67"/>
    </row>
    <row r="28" spans="1:12" x14ac:dyDescent="0.2">
      <c r="A28" s="23" t="s">
        <v>40</v>
      </c>
      <c r="B28" s="24" t="s">
        <v>41</v>
      </c>
      <c r="C28" s="25" t="s">
        <v>30</v>
      </c>
      <c r="D28" s="20" t="s">
        <v>43</v>
      </c>
      <c r="E28" s="21">
        <v>7</v>
      </c>
      <c r="F28" s="38" t="s">
        <v>134</v>
      </c>
      <c r="G28" s="38" t="s">
        <v>135</v>
      </c>
      <c r="H28" s="39" t="s">
        <v>1</v>
      </c>
      <c r="I28" s="37" t="s">
        <v>136</v>
      </c>
      <c r="J28" s="67"/>
      <c r="K28" s="67"/>
      <c r="L28" s="67"/>
    </row>
    <row r="29" spans="1:12" x14ac:dyDescent="0.2">
      <c r="A29" s="23" t="s">
        <v>40</v>
      </c>
      <c r="B29" s="24" t="s">
        <v>41</v>
      </c>
      <c r="C29" s="25" t="s">
        <v>30</v>
      </c>
      <c r="D29" s="20" t="s">
        <v>43</v>
      </c>
      <c r="E29" s="21">
        <v>8</v>
      </c>
      <c r="F29" s="38" t="s">
        <v>86</v>
      </c>
      <c r="G29" s="38" t="s">
        <v>87</v>
      </c>
      <c r="H29" s="39" t="s">
        <v>1</v>
      </c>
      <c r="I29" s="37" t="s">
        <v>137</v>
      </c>
      <c r="J29" s="67"/>
      <c r="K29" s="67"/>
      <c r="L29" s="67"/>
    </row>
    <row r="30" spans="1:12" x14ac:dyDescent="0.2">
      <c r="A30" s="23" t="s">
        <v>40</v>
      </c>
      <c r="B30" s="24" t="s">
        <v>41</v>
      </c>
      <c r="C30" s="25" t="s">
        <v>30</v>
      </c>
      <c r="D30" s="20" t="s">
        <v>43</v>
      </c>
      <c r="E30" s="21">
        <v>9</v>
      </c>
      <c r="F30" s="38" t="s">
        <v>92</v>
      </c>
      <c r="G30" s="38" t="s">
        <v>93</v>
      </c>
      <c r="H30" s="39" t="s">
        <v>2</v>
      </c>
      <c r="I30" s="37" t="s">
        <v>138</v>
      </c>
      <c r="J30" s="67"/>
      <c r="K30" s="67"/>
      <c r="L30" s="67"/>
    </row>
    <row r="31" spans="1:12" x14ac:dyDescent="0.2">
      <c r="A31" s="23" t="s">
        <v>40</v>
      </c>
      <c r="B31" s="24" t="s">
        <v>41</v>
      </c>
      <c r="C31" s="25" t="s">
        <v>30</v>
      </c>
      <c r="D31" s="20" t="s">
        <v>43</v>
      </c>
      <c r="E31" s="21">
        <v>10</v>
      </c>
      <c r="F31" s="38" t="s">
        <v>139</v>
      </c>
      <c r="G31" s="38" t="s">
        <v>101</v>
      </c>
      <c r="H31" s="39" t="s">
        <v>1</v>
      </c>
      <c r="I31" s="37" t="s">
        <v>140</v>
      </c>
      <c r="J31" s="67"/>
      <c r="K31" s="67"/>
      <c r="L31" s="67"/>
    </row>
    <row r="32" spans="1:12" x14ac:dyDescent="0.2">
      <c r="A32" s="23" t="s">
        <v>40</v>
      </c>
      <c r="B32" s="24" t="s">
        <v>41</v>
      </c>
      <c r="C32" s="25" t="s">
        <v>30</v>
      </c>
      <c r="D32" s="20" t="s">
        <v>43</v>
      </c>
      <c r="E32" s="21">
        <v>11</v>
      </c>
      <c r="F32" s="38" t="s">
        <v>141</v>
      </c>
      <c r="G32" s="38" t="s">
        <v>142</v>
      </c>
      <c r="H32" s="39" t="s">
        <v>4</v>
      </c>
      <c r="I32" s="37" t="s">
        <v>143</v>
      </c>
      <c r="J32" s="67"/>
      <c r="K32" s="67"/>
      <c r="L32" s="67"/>
    </row>
    <row r="33" spans="1:12" x14ac:dyDescent="0.2">
      <c r="A33" s="23" t="s">
        <v>40</v>
      </c>
      <c r="B33" s="24" t="s">
        <v>41</v>
      </c>
      <c r="C33" s="25" t="s">
        <v>30</v>
      </c>
      <c r="D33" s="20" t="s">
        <v>43</v>
      </c>
      <c r="E33" s="21">
        <v>12</v>
      </c>
      <c r="F33" s="38" t="s">
        <v>144</v>
      </c>
      <c r="G33" s="38" t="s">
        <v>63</v>
      </c>
      <c r="H33" s="39" t="s">
        <v>4</v>
      </c>
      <c r="I33" s="37" t="s">
        <v>201</v>
      </c>
      <c r="J33" s="67"/>
      <c r="K33" s="67"/>
      <c r="L33" s="67"/>
    </row>
    <row r="34" spans="1:12" x14ac:dyDescent="0.2">
      <c r="A34" s="23" t="s">
        <v>40</v>
      </c>
      <c r="B34" s="24" t="s">
        <v>41</v>
      </c>
      <c r="C34" s="25" t="s">
        <v>30</v>
      </c>
      <c r="D34" s="20" t="s">
        <v>43</v>
      </c>
      <c r="E34" s="21">
        <v>13</v>
      </c>
      <c r="F34" s="38" t="s">
        <v>145</v>
      </c>
      <c r="G34" s="38" t="s">
        <v>146</v>
      </c>
      <c r="H34" s="39" t="s">
        <v>2</v>
      </c>
      <c r="I34" s="37" t="s">
        <v>147</v>
      </c>
      <c r="J34" s="67"/>
      <c r="K34" s="67"/>
      <c r="L34" s="67"/>
    </row>
    <row r="35" spans="1:12" x14ac:dyDescent="0.2">
      <c r="A35" s="23" t="s">
        <v>40</v>
      </c>
      <c r="B35" s="24" t="s">
        <v>41</v>
      </c>
      <c r="C35" s="25" t="s">
        <v>30</v>
      </c>
      <c r="D35" s="20" t="s">
        <v>43</v>
      </c>
      <c r="E35" s="21">
        <v>14</v>
      </c>
      <c r="F35" s="38" t="s">
        <v>148</v>
      </c>
      <c r="G35" s="38" t="s">
        <v>149</v>
      </c>
      <c r="H35" s="39" t="s">
        <v>2</v>
      </c>
      <c r="I35" s="37" t="s">
        <v>150</v>
      </c>
      <c r="J35" s="67"/>
      <c r="K35" s="67"/>
      <c r="L35" s="67"/>
    </row>
    <row r="36" spans="1:12" x14ac:dyDescent="0.2">
      <c r="A36" s="23" t="s">
        <v>40</v>
      </c>
      <c r="B36" s="24" t="s">
        <v>41</v>
      </c>
      <c r="C36" s="25" t="s">
        <v>30</v>
      </c>
      <c r="D36" s="20" t="s">
        <v>43</v>
      </c>
      <c r="E36" s="21">
        <v>15</v>
      </c>
      <c r="F36" s="38" t="s">
        <v>151</v>
      </c>
      <c r="G36" s="38" t="s">
        <v>152</v>
      </c>
      <c r="H36" s="39" t="s">
        <v>5</v>
      </c>
      <c r="I36" s="37" t="s">
        <v>153</v>
      </c>
      <c r="J36" s="67"/>
      <c r="K36" s="67"/>
      <c r="L36" s="67"/>
    </row>
    <row r="37" spans="1:12" x14ac:dyDescent="0.2">
      <c r="A37" s="23" t="s">
        <v>40</v>
      </c>
      <c r="B37" s="24" t="s">
        <v>41</v>
      </c>
      <c r="C37" s="25" t="s">
        <v>30</v>
      </c>
      <c r="D37" s="20" t="s">
        <v>43</v>
      </c>
      <c r="E37" s="21">
        <v>16</v>
      </c>
      <c r="F37" s="38" t="s">
        <v>154</v>
      </c>
      <c r="G37" s="38" t="s">
        <v>155</v>
      </c>
      <c r="H37" s="39" t="s">
        <v>6</v>
      </c>
      <c r="I37" s="37" t="s">
        <v>156</v>
      </c>
      <c r="J37" s="67"/>
      <c r="K37" s="67"/>
      <c r="L37" s="67"/>
    </row>
    <row r="38" spans="1:12" x14ac:dyDescent="0.2">
      <c r="A38" s="23" t="s">
        <v>40</v>
      </c>
      <c r="B38" s="24" t="s">
        <v>41</v>
      </c>
      <c r="C38" s="25" t="s">
        <v>30</v>
      </c>
      <c r="D38" s="20" t="s">
        <v>43</v>
      </c>
      <c r="E38" s="21">
        <v>17</v>
      </c>
      <c r="F38" s="38" t="s">
        <v>82</v>
      </c>
      <c r="G38" s="38" t="s">
        <v>81</v>
      </c>
      <c r="H38" s="39" t="s">
        <v>1</v>
      </c>
      <c r="I38" s="37" t="s">
        <v>157</v>
      </c>
      <c r="J38" s="67"/>
      <c r="K38" s="67"/>
      <c r="L38" s="67"/>
    </row>
    <row r="39" spans="1:12" x14ac:dyDescent="0.2">
      <c r="A39" s="23" t="s">
        <v>40</v>
      </c>
      <c r="B39" s="24" t="s">
        <v>41</v>
      </c>
      <c r="C39" s="25" t="s">
        <v>30</v>
      </c>
      <c r="D39" s="20" t="s">
        <v>43</v>
      </c>
      <c r="E39" s="21">
        <v>18</v>
      </c>
      <c r="F39" s="38" t="s">
        <v>158</v>
      </c>
      <c r="G39" s="38" t="s">
        <v>159</v>
      </c>
      <c r="H39" s="39" t="s">
        <v>1</v>
      </c>
      <c r="I39" s="37" t="s">
        <v>160</v>
      </c>
      <c r="J39" s="67"/>
      <c r="K39" s="67"/>
      <c r="L39" s="67"/>
    </row>
    <row r="40" spans="1:12" x14ac:dyDescent="0.2">
      <c r="A40" s="23" t="s">
        <v>40</v>
      </c>
      <c r="B40" s="24" t="s">
        <v>41</v>
      </c>
      <c r="C40" s="25" t="s">
        <v>30</v>
      </c>
      <c r="D40" s="20" t="s">
        <v>43</v>
      </c>
      <c r="E40" s="21">
        <v>19</v>
      </c>
      <c r="F40" s="38" t="s">
        <v>161</v>
      </c>
      <c r="G40" s="38" t="s">
        <v>162</v>
      </c>
      <c r="H40" s="39" t="s">
        <v>1</v>
      </c>
      <c r="I40" s="37" t="s">
        <v>163</v>
      </c>
      <c r="J40" s="67"/>
      <c r="K40" s="67"/>
      <c r="L40" s="67"/>
    </row>
    <row r="41" spans="1:12" x14ac:dyDescent="0.2">
      <c r="A41" s="23" t="s">
        <v>40</v>
      </c>
      <c r="B41" s="24" t="s">
        <v>41</v>
      </c>
      <c r="C41" s="26" t="s">
        <v>34</v>
      </c>
      <c r="D41" s="20" t="s">
        <v>43</v>
      </c>
      <c r="E41" s="10">
        <v>1</v>
      </c>
      <c r="F41" s="27" t="s">
        <v>106</v>
      </c>
      <c r="G41" s="27" t="s">
        <v>62</v>
      </c>
      <c r="H41" s="39" t="s">
        <v>2</v>
      </c>
      <c r="I41" s="37" t="s">
        <v>107</v>
      </c>
    </row>
    <row r="42" spans="1:12" x14ac:dyDescent="0.2">
      <c r="A42" s="23" t="s">
        <v>40</v>
      </c>
      <c r="B42" s="24" t="s">
        <v>41</v>
      </c>
      <c r="C42" s="26" t="s">
        <v>34</v>
      </c>
      <c r="D42" s="20" t="s">
        <v>43</v>
      </c>
      <c r="E42" s="11">
        <v>2</v>
      </c>
      <c r="F42" s="27" t="s">
        <v>108</v>
      </c>
      <c r="G42" s="27" t="s">
        <v>109</v>
      </c>
      <c r="H42" s="39" t="s">
        <v>5</v>
      </c>
      <c r="I42" s="37" t="s">
        <v>110</v>
      </c>
    </row>
    <row r="43" spans="1:12" x14ac:dyDescent="0.2">
      <c r="A43" s="23" t="s">
        <v>40</v>
      </c>
      <c r="B43" s="24" t="s">
        <v>41</v>
      </c>
      <c r="C43" s="26" t="s">
        <v>34</v>
      </c>
      <c r="D43" s="20" t="s">
        <v>43</v>
      </c>
      <c r="E43" s="11">
        <v>3</v>
      </c>
      <c r="F43" s="27" t="s">
        <v>111</v>
      </c>
      <c r="G43" s="27" t="s">
        <v>112</v>
      </c>
      <c r="H43" s="39" t="s">
        <v>2</v>
      </c>
      <c r="I43" s="37" t="s">
        <v>113</v>
      </c>
    </row>
    <row r="44" spans="1:12" x14ac:dyDescent="0.2">
      <c r="A44" s="23" t="s">
        <v>40</v>
      </c>
      <c r="B44" s="24" t="s">
        <v>41</v>
      </c>
      <c r="C44" s="26" t="s">
        <v>34</v>
      </c>
      <c r="D44" s="20" t="s">
        <v>43</v>
      </c>
      <c r="E44" s="11">
        <v>4</v>
      </c>
      <c r="F44" s="27" t="s">
        <v>114</v>
      </c>
      <c r="G44" s="27" t="s">
        <v>115</v>
      </c>
      <c r="H44" s="39" t="s">
        <v>1</v>
      </c>
      <c r="I44" s="37" t="s">
        <v>116</v>
      </c>
    </row>
    <row r="45" spans="1:12" x14ac:dyDescent="0.2">
      <c r="A45" s="23" t="s">
        <v>40</v>
      </c>
      <c r="B45" s="24" t="s">
        <v>41</v>
      </c>
      <c r="C45" s="26" t="s">
        <v>34</v>
      </c>
      <c r="D45" s="20" t="s">
        <v>43</v>
      </c>
      <c r="E45" s="11">
        <v>5</v>
      </c>
      <c r="F45" s="27" t="s">
        <v>117</v>
      </c>
      <c r="G45" s="27" t="s">
        <v>118</v>
      </c>
      <c r="H45" s="39" t="s">
        <v>1</v>
      </c>
      <c r="I45" s="37" t="s">
        <v>119</v>
      </c>
    </row>
    <row r="46" spans="1:12" x14ac:dyDescent="0.2">
      <c r="D46" s="20"/>
      <c r="F46" s="43">
        <v>45610</v>
      </c>
      <c r="G46" s="78"/>
      <c r="H46" s="39"/>
      <c r="I46" s="37"/>
    </row>
    <row r="47" spans="1:12" x14ac:dyDescent="0.2">
      <c r="A47" s="171" t="s">
        <v>40</v>
      </c>
      <c r="B47" s="158" t="s">
        <v>44</v>
      </c>
      <c r="C47" s="176" t="s">
        <v>30</v>
      </c>
      <c r="D47" s="160" t="s">
        <v>45</v>
      </c>
      <c r="E47" s="179">
        <v>1</v>
      </c>
      <c r="F47" s="38" t="s">
        <v>90</v>
      </c>
      <c r="G47" s="38" t="s">
        <v>79</v>
      </c>
      <c r="H47" s="39" t="s">
        <v>1</v>
      </c>
      <c r="I47" s="37" t="s">
        <v>185</v>
      </c>
      <c r="J47" s="41" t="str">
        <f>""</f>
        <v/>
      </c>
      <c r="K47" s="41" t="str">
        <f>""</f>
        <v/>
      </c>
      <c r="L47" s="41" t="str">
        <f>"900"</f>
        <v>900</v>
      </c>
    </row>
    <row r="48" spans="1:12" x14ac:dyDescent="0.2">
      <c r="A48" s="171"/>
      <c r="B48" s="158"/>
      <c r="C48" s="176"/>
      <c r="D48" s="160"/>
      <c r="E48" s="179"/>
      <c r="F48" s="38" t="s">
        <v>78</v>
      </c>
      <c r="G48" s="38" t="s">
        <v>9</v>
      </c>
      <c r="H48" s="39" t="s">
        <v>1</v>
      </c>
      <c r="I48" s="37" t="s">
        <v>189</v>
      </c>
      <c r="J48" s="41" t="str">
        <f>""</f>
        <v/>
      </c>
      <c r="K48" s="41" t="str">
        <f>""</f>
        <v/>
      </c>
      <c r="L48" s="41" t="str">
        <f>""</f>
        <v/>
      </c>
    </row>
    <row r="49" spans="1:13" x14ac:dyDescent="0.2">
      <c r="A49" s="171"/>
      <c r="B49" s="158"/>
      <c r="C49" s="176"/>
      <c r="D49" s="160"/>
      <c r="E49" s="179"/>
      <c r="F49" s="38" t="s">
        <v>172</v>
      </c>
      <c r="G49" s="38" t="s">
        <v>146</v>
      </c>
      <c r="H49" s="39" t="s">
        <v>1</v>
      </c>
      <c r="I49" s="37" t="s">
        <v>173</v>
      </c>
      <c r="J49" s="41" t="str">
        <f>"6954858"</f>
        <v>6954858</v>
      </c>
      <c r="K49" s="41" t="str">
        <f>"8"</f>
        <v>8</v>
      </c>
      <c r="L49" s="41" t="str">
        <f>"892"</f>
        <v>892</v>
      </c>
    </row>
    <row r="50" spans="1:13" x14ac:dyDescent="0.2">
      <c r="A50" s="171" t="s">
        <v>40</v>
      </c>
      <c r="B50" s="158" t="s">
        <v>44</v>
      </c>
      <c r="C50" s="176" t="s">
        <v>30</v>
      </c>
      <c r="D50" s="160" t="s">
        <v>45</v>
      </c>
      <c r="E50" s="180">
        <v>2</v>
      </c>
      <c r="F50" s="38" t="s">
        <v>182</v>
      </c>
      <c r="G50" s="38" t="s">
        <v>183</v>
      </c>
      <c r="H50" s="39" t="s">
        <v>1</v>
      </c>
      <c r="I50" s="37" t="s">
        <v>184</v>
      </c>
      <c r="J50" s="41" t="str">
        <f>"7642011"</f>
        <v>7642011</v>
      </c>
      <c r="K50" s="41" t="str">
        <f>"679"</f>
        <v>679</v>
      </c>
      <c r="L50" s="49"/>
    </row>
    <row r="51" spans="1:13" x14ac:dyDescent="0.2">
      <c r="A51" s="171"/>
      <c r="B51" s="158"/>
      <c r="C51" s="176"/>
      <c r="D51" s="160"/>
      <c r="E51" s="180"/>
      <c r="F51" s="38" t="s">
        <v>198</v>
      </c>
      <c r="G51" s="38" t="s">
        <v>199</v>
      </c>
      <c r="H51" s="39" t="s">
        <v>1</v>
      </c>
      <c r="I51" s="37" t="s">
        <v>200</v>
      </c>
      <c r="J51" s="41" t="str">
        <f>""</f>
        <v/>
      </c>
      <c r="K51" s="41" t="str">
        <f>""</f>
        <v/>
      </c>
      <c r="L51" s="41" t="str">
        <f>"500"</f>
        <v>500</v>
      </c>
    </row>
    <row r="52" spans="1:13" x14ac:dyDescent="0.2">
      <c r="A52" s="171"/>
      <c r="B52" s="158"/>
      <c r="C52" s="176"/>
      <c r="D52" s="160"/>
      <c r="E52" s="180"/>
      <c r="F52" s="38" t="s">
        <v>176</v>
      </c>
      <c r="G52" s="38" t="s">
        <v>177</v>
      </c>
      <c r="H52" s="39" t="s">
        <v>1</v>
      </c>
      <c r="I52" s="37" t="s">
        <v>178</v>
      </c>
      <c r="J52" s="41" t="str">
        <f>""</f>
        <v/>
      </c>
      <c r="K52" s="70"/>
      <c r="L52" s="70"/>
    </row>
    <row r="53" spans="1:13" x14ac:dyDescent="0.2">
      <c r="A53" s="171"/>
      <c r="B53" s="158"/>
      <c r="C53" s="176"/>
      <c r="D53" s="160"/>
      <c r="E53" s="180"/>
      <c r="F53" s="38" t="s">
        <v>7</v>
      </c>
      <c r="G53" s="38" t="s">
        <v>8</v>
      </c>
      <c r="H53" s="39" t="s">
        <v>1</v>
      </c>
      <c r="I53" s="37" t="s">
        <v>193</v>
      </c>
      <c r="J53" s="41" t="str">
        <f>"7721568"</f>
        <v>7721568</v>
      </c>
      <c r="K53" s="41" t="str">
        <f>"6"</f>
        <v>6</v>
      </c>
      <c r="L53" s="41" t="str">
        <f>"634"</f>
        <v>634</v>
      </c>
    </row>
    <row r="54" spans="1:13" x14ac:dyDescent="0.2">
      <c r="A54" s="171" t="s">
        <v>40</v>
      </c>
      <c r="B54" s="158" t="s">
        <v>44</v>
      </c>
      <c r="C54" s="172" t="s">
        <v>35</v>
      </c>
      <c r="D54" s="160" t="s">
        <v>45</v>
      </c>
      <c r="E54" s="178">
        <v>1</v>
      </c>
      <c r="F54" s="38" t="s">
        <v>94</v>
      </c>
      <c r="G54" s="38" t="s">
        <v>95</v>
      </c>
      <c r="H54" s="39" t="s">
        <v>6</v>
      </c>
      <c r="I54" s="37" t="s">
        <v>194</v>
      </c>
      <c r="J54" s="41" t="str">
        <f>""</f>
        <v/>
      </c>
      <c r="K54" s="41" t="str">
        <f>""</f>
        <v/>
      </c>
      <c r="L54" s="41" t="str">
        <f>""</f>
        <v/>
      </c>
    </row>
    <row r="55" spans="1:13" x14ac:dyDescent="0.2">
      <c r="A55" s="171"/>
      <c r="B55" s="158"/>
      <c r="C55" s="172"/>
      <c r="D55" s="160"/>
      <c r="E55" s="178"/>
      <c r="F55" s="38" t="s">
        <v>174</v>
      </c>
      <c r="G55" s="38" t="s">
        <v>83</v>
      </c>
      <c r="H55" s="39" t="s">
        <v>6</v>
      </c>
      <c r="I55" s="37" t="s">
        <v>175</v>
      </c>
      <c r="J55" s="41" t="str">
        <f>"4222132"</f>
        <v>4222132</v>
      </c>
      <c r="K55" s="41" t="str">
        <f>"8"</f>
        <v>8</v>
      </c>
      <c r="L55" s="41" t="str">
        <f>"822"</f>
        <v>822</v>
      </c>
    </row>
    <row r="56" spans="1:13" x14ac:dyDescent="0.2">
      <c r="A56" s="171"/>
      <c r="B56" s="158"/>
      <c r="C56" s="172"/>
      <c r="D56" s="160"/>
      <c r="E56" s="178"/>
      <c r="F56" s="27" t="s">
        <v>164</v>
      </c>
      <c r="G56" s="27" t="s">
        <v>165</v>
      </c>
      <c r="H56" s="39" t="s">
        <v>91</v>
      </c>
      <c r="I56" s="37" t="s">
        <v>166</v>
      </c>
      <c r="J56" s="41" t="str">
        <f>"6951736"</f>
        <v>6951736</v>
      </c>
      <c r="K56" s="41" t="str">
        <f>"6"</f>
        <v>6</v>
      </c>
      <c r="L56" s="41" t="str">
        <f>"662"</f>
        <v>662</v>
      </c>
      <c r="M56" s="37"/>
    </row>
    <row r="57" spans="1:13" x14ac:dyDescent="0.2">
      <c r="A57" s="171" t="s">
        <v>40</v>
      </c>
      <c r="B57" s="158" t="s">
        <v>44</v>
      </c>
      <c r="C57" s="172" t="s">
        <v>35</v>
      </c>
      <c r="D57" s="160" t="s">
        <v>45</v>
      </c>
      <c r="E57" s="177">
        <v>2</v>
      </c>
      <c r="F57" s="38" t="s">
        <v>190</v>
      </c>
      <c r="G57" s="38" t="s">
        <v>191</v>
      </c>
      <c r="H57" s="39" t="s">
        <v>1</v>
      </c>
      <c r="I57" s="37" t="s">
        <v>192</v>
      </c>
      <c r="J57" s="41" t="str">
        <f>""</f>
        <v/>
      </c>
      <c r="K57" s="41" t="str">
        <f>""</f>
        <v/>
      </c>
      <c r="L57" s="41" t="str">
        <f>"800"</f>
        <v>800</v>
      </c>
      <c r="M57" s="37"/>
    </row>
    <row r="58" spans="1:13" x14ac:dyDescent="0.2">
      <c r="A58" s="171"/>
      <c r="B58" s="158"/>
      <c r="C58" s="172"/>
      <c r="D58" s="160"/>
      <c r="E58" s="177"/>
      <c r="F58" s="27" t="s">
        <v>167</v>
      </c>
      <c r="G58" s="27" t="s">
        <v>168</v>
      </c>
      <c r="H58" s="39" t="s">
        <v>5</v>
      </c>
      <c r="I58" s="37" t="s">
        <v>169</v>
      </c>
      <c r="J58" s="41" t="str">
        <f>""</f>
        <v/>
      </c>
      <c r="K58" s="41" t="str">
        <f>"500"</f>
        <v>500</v>
      </c>
      <c r="L58" s="70"/>
      <c r="M58" s="37"/>
    </row>
    <row r="59" spans="1:13" x14ac:dyDescent="0.2">
      <c r="A59" s="171"/>
      <c r="B59" s="158"/>
      <c r="C59" s="172"/>
      <c r="D59" s="160"/>
      <c r="E59" s="177"/>
      <c r="F59" s="38" t="s">
        <v>7</v>
      </c>
      <c r="G59" s="38" t="s">
        <v>8</v>
      </c>
      <c r="H59" s="39" t="s">
        <v>1</v>
      </c>
      <c r="I59" s="37" t="s">
        <v>193</v>
      </c>
      <c r="J59" s="41" t="str">
        <f>"7721568"</f>
        <v>7721568</v>
      </c>
      <c r="K59" s="41" t="str">
        <f>"6"</f>
        <v>6</v>
      </c>
      <c r="L59" s="41" t="str">
        <f>"634"</f>
        <v>634</v>
      </c>
      <c r="M59" s="37"/>
    </row>
    <row r="60" spans="1:13" x14ac:dyDescent="0.2">
      <c r="A60" s="171"/>
      <c r="B60" s="158"/>
      <c r="C60" s="172"/>
      <c r="D60" s="160"/>
      <c r="E60" s="177"/>
      <c r="F60" s="38" t="s">
        <v>179</v>
      </c>
      <c r="G60" s="38" t="s">
        <v>180</v>
      </c>
      <c r="H60" s="39" t="s">
        <v>1</v>
      </c>
      <c r="I60" s="37" t="s">
        <v>181</v>
      </c>
      <c r="J60" s="41" t="str">
        <f>"6943906"</f>
        <v>6943906</v>
      </c>
      <c r="K60" s="41" t="str">
        <f>"798.0"</f>
        <v>798.0</v>
      </c>
      <c r="L60" s="41" t="str">
        <f>"798.0"</f>
        <v>798.0</v>
      </c>
      <c r="M60" s="37"/>
    </row>
    <row r="61" spans="1:13" x14ac:dyDescent="0.2">
      <c r="A61" s="171" t="s">
        <v>40</v>
      </c>
      <c r="B61" s="158" t="s">
        <v>44</v>
      </c>
      <c r="C61" s="176" t="s">
        <v>30</v>
      </c>
      <c r="D61" s="160" t="s">
        <v>46</v>
      </c>
      <c r="E61" s="179">
        <v>1</v>
      </c>
      <c r="F61" s="38" t="s">
        <v>84</v>
      </c>
      <c r="G61" s="38" t="s">
        <v>85</v>
      </c>
      <c r="H61" s="39" t="s">
        <v>1</v>
      </c>
      <c r="I61" s="37" t="s">
        <v>128</v>
      </c>
      <c r="J61" s="41"/>
      <c r="K61" s="41"/>
      <c r="L61" s="41"/>
      <c r="M61" s="37"/>
    </row>
    <row r="62" spans="1:13" x14ac:dyDescent="0.2">
      <c r="A62" s="171"/>
      <c r="B62" s="158"/>
      <c r="C62" s="176"/>
      <c r="D62" s="160"/>
      <c r="E62" s="179"/>
      <c r="F62" s="38" t="s">
        <v>82</v>
      </c>
      <c r="G62" s="38" t="s">
        <v>81</v>
      </c>
      <c r="H62" s="39" t="s">
        <v>1</v>
      </c>
      <c r="I62" s="37" t="s">
        <v>157</v>
      </c>
      <c r="J62" s="41"/>
      <c r="K62" s="41"/>
      <c r="L62" s="41"/>
      <c r="M62" s="37"/>
    </row>
    <row r="63" spans="1:13" x14ac:dyDescent="0.2">
      <c r="A63" s="171"/>
      <c r="B63" s="158"/>
      <c r="C63" s="176"/>
      <c r="D63" s="160"/>
      <c r="E63" s="179"/>
      <c r="F63" s="38" t="s">
        <v>86</v>
      </c>
      <c r="G63" s="38" t="s">
        <v>87</v>
      </c>
      <c r="H63" s="39" t="s">
        <v>1</v>
      </c>
      <c r="I63" s="37" t="s">
        <v>137</v>
      </c>
      <c r="J63" s="41"/>
      <c r="K63" s="41"/>
      <c r="L63" s="41"/>
      <c r="M63" s="37"/>
    </row>
    <row r="64" spans="1:13" x14ac:dyDescent="0.2">
      <c r="A64" s="171" t="s">
        <v>40</v>
      </c>
      <c r="B64" s="158" t="s">
        <v>44</v>
      </c>
      <c r="C64" s="176" t="s">
        <v>30</v>
      </c>
      <c r="D64" s="160" t="s">
        <v>46</v>
      </c>
      <c r="E64" s="180">
        <v>2</v>
      </c>
      <c r="F64" s="38" t="s">
        <v>139</v>
      </c>
      <c r="G64" s="38" t="s">
        <v>101</v>
      </c>
      <c r="H64" s="39" t="s">
        <v>1</v>
      </c>
      <c r="I64" s="37" t="s">
        <v>140</v>
      </c>
      <c r="J64" s="41"/>
      <c r="K64" s="41"/>
      <c r="L64" s="41"/>
      <c r="M64" s="37"/>
    </row>
    <row r="65" spans="1:13" x14ac:dyDescent="0.2">
      <c r="A65" s="171"/>
      <c r="B65" s="158"/>
      <c r="C65" s="176"/>
      <c r="D65" s="160"/>
      <c r="E65" s="180"/>
      <c r="F65" s="38" t="s">
        <v>134</v>
      </c>
      <c r="G65" s="38" t="s">
        <v>135</v>
      </c>
      <c r="H65" s="39" t="s">
        <v>1</v>
      </c>
      <c r="I65" s="37" t="s">
        <v>136</v>
      </c>
      <c r="J65" s="41"/>
      <c r="K65" s="41"/>
      <c r="L65" s="41"/>
      <c r="M65" s="37"/>
    </row>
    <row r="66" spans="1:13" x14ac:dyDescent="0.2">
      <c r="A66" s="171"/>
      <c r="B66" s="158"/>
      <c r="C66" s="176"/>
      <c r="D66" s="160"/>
      <c r="E66" s="180"/>
      <c r="F66" s="38" t="s">
        <v>158</v>
      </c>
      <c r="G66" s="38" t="s">
        <v>159</v>
      </c>
      <c r="H66" s="39" t="s">
        <v>1</v>
      </c>
      <c r="I66" s="37" t="s">
        <v>160</v>
      </c>
      <c r="J66" s="41"/>
      <c r="K66" s="41"/>
      <c r="L66" s="41"/>
      <c r="M66" s="37"/>
    </row>
    <row r="67" spans="1:13" x14ac:dyDescent="0.2">
      <c r="A67" s="171" t="s">
        <v>40</v>
      </c>
      <c r="B67" s="158" t="s">
        <v>44</v>
      </c>
      <c r="C67" s="176" t="s">
        <v>30</v>
      </c>
      <c r="D67" s="160" t="s">
        <v>46</v>
      </c>
      <c r="E67" s="180">
        <v>3</v>
      </c>
      <c r="F67" s="38" t="s">
        <v>154</v>
      </c>
      <c r="G67" s="38" t="s">
        <v>155</v>
      </c>
      <c r="H67" s="39" t="s">
        <v>6</v>
      </c>
      <c r="I67" s="37" t="s">
        <v>156</v>
      </c>
      <c r="J67" s="41"/>
      <c r="K67" s="41"/>
      <c r="L67" s="41"/>
      <c r="M67" s="37"/>
    </row>
    <row r="68" spans="1:13" x14ac:dyDescent="0.2">
      <c r="A68" s="171"/>
      <c r="B68" s="158"/>
      <c r="C68" s="176"/>
      <c r="D68" s="160"/>
      <c r="E68" s="180"/>
      <c r="F68" s="38" t="s">
        <v>141</v>
      </c>
      <c r="G68" s="38" t="s">
        <v>142</v>
      </c>
      <c r="H68" s="39" t="s">
        <v>4</v>
      </c>
      <c r="I68" s="37" t="s">
        <v>143</v>
      </c>
      <c r="J68" s="41"/>
      <c r="K68" s="41"/>
      <c r="L68" s="41"/>
      <c r="M68" s="37"/>
    </row>
    <row r="69" spans="1:13" ht="12.75" customHeight="1" x14ac:dyDescent="0.2">
      <c r="A69" s="171" t="s">
        <v>40</v>
      </c>
      <c r="B69" s="158" t="s">
        <v>44</v>
      </c>
      <c r="C69" s="173" t="s">
        <v>34</v>
      </c>
      <c r="D69" s="160" t="s">
        <v>45</v>
      </c>
      <c r="E69" s="181">
        <v>1</v>
      </c>
      <c r="F69" s="27" t="s">
        <v>117</v>
      </c>
      <c r="G69" s="27" t="s">
        <v>118</v>
      </c>
      <c r="H69" s="39" t="s">
        <v>1</v>
      </c>
      <c r="I69" s="37" t="s">
        <v>119</v>
      </c>
      <c r="J69" s="41"/>
      <c r="K69" s="41"/>
      <c r="L69" s="41"/>
      <c r="M69" s="37"/>
    </row>
    <row r="70" spans="1:13" x14ac:dyDescent="0.2">
      <c r="A70" s="171"/>
      <c r="B70" s="158"/>
      <c r="C70" s="173"/>
      <c r="D70" s="160"/>
      <c r="E70" s="181"/>
      <c r="F70" s="27" t="s">
        <v>114</v>
      </c>
      <c r="G70" s="27" t="s">
        <v>115</v>
      </c>
      <c r="H70" s="39" t="s">
        <v>1</v>
      </c>
      <c r="I70" s="37" t="s">
        <v>116</v>
      </c>
      <c r="J70" s="41"/>
      <c r="K70" s="41"/>
      <c r="L70" s="41"/>
      <c r="M70" s="37"/>
    </row>
    <row r="71" spans="1:13" x14ac:dyDescent="0.2">
      <c r="A71" s="171"/>
      <c r="B71" s="158"/>
      <c r="C71" s="173"/>
      <c r="D71" s="160"/>
      <c r="E71" s="181"/>
      <c r="F71" s="27" t="s">
        <v>108</v>
      </c>
      <c r="G71" s="27" t="s">
        <v>109</v>
      </c>
      <c r="H71" s="39" t="s">
        <v>5</v>
      </c>
      <c r="I71" s="37" t="s">
        <v>110</v>
      </c>
      <c r="J71" s="41"/>
      <c r="K71" s="41"/>
      <c r="L71" s="41"/>
      <c r="M71" s="37"/>
    </row>
    <row r="72" spans="1:13" x14ac:dyDescent="0.2">
      <c r="A72" s="171" t="s">
        <v>40</v>
      </c>
      <c r="B72" s="158" t="s">
        <v>44</v>
      </c>
      <c r="C72" s="170" t="s">
        <v>35</v>
      </c>
      <c r="D72" s="160" t="s">
        <v>46</v>
      </c>
      <c r="E72" s="175">
        <v>1</v>
      </c>
      <c r="F72" s="27" t="s">
        <v>111</v>
      </c>
      <c r="G72" s="27" t="s">
        <v>112</v>
      </c>
      <c r="H72" s="39" t="s">
        <v>2</v>
      </c>
      <c r="I72" s="37" t="s">
        <v>113</v>
      </c>
      <c r="M72" s="37"/>
    </row>
    <row r="73" spans="1:13" x14ac:dyDescent="0.2">
      <c r="A73" s="171"/>
      <c r="B73" s="158"/>
      <c r="C73" s="170"/>
      <c r="D73" s="160"/>
      <c r="E73" s="175"/>
      <c r="F73" s="38" t="s">
        <v>145</v>
      </c>
      <c r="G73" s="38" t="s">
        <v>146</v>
      </c>
      <c r="H73" s="39" t="s">
        <v>2</v>
      </c>
      <c r="I73" s="37" t="s">
        <v>147</v>
      </c>
      <c r="M73" s="37"/>
    </row>
    <row r="74" spans="1:13" x14ac:dyDescent="0.2">
      <c r="A74" s="171"/>
      <c r="B74" s="158"/>
      <c r="C74" s="170"/>
      <c r="D74" s="160"/>
      <c r="E74" s="175"/>
      <c r="F74" s="27" t="s">
        <v>106</v>
      </c>
      <c r="G74" s="27" t="s">
        <v>62</v>
      </c>
      <c r="H74" s="39" t="s">
        <v>2</v>
      </c>
      <c r="I74" s="37" t="s">
        <v>107</v>
      </c>
      <c r="M74" s="37"/>
    </row>
    <row r="75" spans="1:13" x14ac:dyDescent="0.2">
      <c r="E75" s="62"/>
      <c r="F75" s="138">
        <v>45638</v>
      </c>
      <c r="G75" s="139"/>
      <c r="H75" s="140"/>
      <c r="I75" s="141"/>
      <c r="J75" s="139"/>
      <c r="K75" s="139"/>
      <c r="L75" s="139"/>
      <c r="M75" s="37"/>
    </row>
    <row r="76" spans="1:13" x14ac:dyDescent="0.2">
      <c r="A76" s="23" t="s">
        <v>40</v>
      </c>
      <c r="B76" s="24" t="s">
        <v>41</v>
      </c>
      <c r="C76" s="25" t="s">
        <v>30</v>
      </c>
      <c r="D76" s="20" t="s">
        <v>47</v>
      </c>
      <c r="E76" s="134">
        <v>1</v>
      </c>
      <c r="F76" s="38" t="s">
        <v>75</v>
      </c>
      <c r="G76" s="38" t="s">
        <v>76</v>
      </c>
      <c r="H76" s="39" t="s">
        <v>77</v>
      </c>
      <c r="I76" s="37" t="s">
        <v>186</v>
      </c>
      <c r="J76" s="41" t="s">
        <v>274</v>
      </c>
      <c r="K76" s="41" t="s">
        <v>275</v>
      </c>
      <c r="L76" s="41" t="s">
        <v>276</v>
      </c>
      <c r="M76" s="136"/>
    </row>
    <row r="77" spans="1:13" x14ac:dyDescent="0.2">
      <c r="A77" s="23" t="s">
        <v>40</v>
      </c>
      <c r="B77" s="24" t="s">
        <v>41</v>
      </c>
      <c r="C77" s="25" t="s">
        <v>30</v>
      </c>
      <c r="D77" s="20" t="s">
        <v>47</v>
      </c>
      <c r="E77" s="135">
        <v>2</v>
      </c>
      <c r="F77" s="38" t="s">
        <v>90</v>
      </c>
      <c r="G77" s="38" t="s">
        <v>79</v>
      </c>
      <c r="H77" s="39" t="s">
        <v>1</v>
      </c>
      <c r="I77" s="37" t="s">
        <v>185</v>
      </c>
      <c r="J77" s="41" t="s">
        <v>277</v>
      </c>
      <c r="K77" s="41" t="str">
        <f>"9"</f>
        <v>9</v>
      </c>
      <c r="L77" s="41">
        <v>900</v>
      </c>
      <c r="M77" s="137"/>
    </row>
    <row r="78" spans="1:13" x14ac:dyDescent="0.2">
      <c r="A78" s="23" t="s">
        <v>40</v>
      </c>
      <c r="B78" s="24" t="s">
        <v>41</v>
      </c>
      <c r="C78" s="25" t="s">
        <v>30</v>
      </c>
      <c r="D78" s="20" t="s">
        <v>47</v>
      </c>
      <c r="E78" s="135">
        <v>3</v>
      </c>
      <c r="F78" s="38" t="s">
        <v>7</v>
      </c>
      <c r="G78" s="38" t="s">
        <v>8</v>
      </c>
      <c r="H78" s="39" t="s">
        <v>1</v>
      </c>
      <c r="I78" s="37" t="s">
        <v>193</v>
      </c>
      <c r="J78" s="41" t="s">
        <v>278</v>
      </c>
      <c r="K78" s="41" t="s">
        <v>279</v>
      </c>
      <c r="L78" s="41" t="s">
        <v>280</v>
      </c>
      <c r="M78" s="137"/>
    </row>
    <row r="79" spans="1:13" x14ac:dyDescent="0.2">
      <c r="A79" s="23" t="s">
        <v>40</v>
      </c>
      <c r="B79" s="24" t="s">
        <v>41</v>
      </c>
      <c r="C79" s="25" t="s">
        <v>30</v>
      </c>
      <c r="D79" s="20" t="s">
        <v>47</v>
      </c>
      <c r="E79" s="135">
        <v>4</v>
      </c>
      <c r="F79" s="101" t="s">
        <v>172</v>
      </c>
      <c r="G79" s="101" t="s">
        <v>146</v>
      </c>
      <c r="H79" s="99" t="s">
        <v>1</v>
      </c>
      <c r="I79" s="100" t="s">
        <v>173</v>
      </c>
      <c r="J79" s="91">
        <v>6954858</v>
      </c>
      <c r="K79" s="91" t="str">
        <f>"8"</f>
        <v>8</v>
      </c>
      <c r="L79" s="91">
        <v>885</v>
      </c>
      <c r="M79" s="137"/>
    </row>
    <row r="80" spans="1:13" x14ac:dyDescent="0.2">
      <c r="A80" s="23" t="s">
        <v>40</v>
      </c>
      <c r="B80" s="24" t="s">
        <v>41</v>
      </c>
      <c r="C80" s="25" t="s">
        <v>30</v>
      </c>
      <c r="D80" s="20" t="s">
        <v>47</v>
      </c>
      <c r="E80" s="135">
        <v>5</v>
      </c>
      <c r="F80" s="38" t="s">
        <v>230</v>
      </c>
      <c r="G80" s="38" t="s">
        <v>229</v>
      </c>
      <c r="H80" s="39" t="s">
        <v>1</v>
      </c>
      <c r="I80" s="37" t="s">
        <v>228</v>
      </c>
      <c r="J80" s="41" t="s">
        <v>277</v>
      </c>
      <c r="K80" s="41" t="s">
        <v>277</v>
      </c>
      <c r="L80" s="41" t="s">
        <v>281</v>
      </c>
      <c r="M80" s="137"/>
    </row>
    <row r="81" spans="1:13" x14ac:dyDescent="0.2">
      <c r="A81" s="23" t="s">
        <v>40</v>
      </c>
      <c r="B81" s="24" t="s">
        <v>41</v>
      </c>
      <c r="C81" s="25" t="s">
        <v>30</v>
      </c>
      <c r="D81" s="20" t="s">
        <v>47</v>
      </c>
      <c r="E81" s="135">
        <v>6</v>
      </c>
      <c r="F81" s="38" t="s">
        <v>73</v>
      </c>
      <c r="G81" s="38" t="s">
        <v>88</v>
      </c>
      <c r="H81" s="39" t="s">
        <v>4</v>
      </c>
      <c r="I81" s="37" t="s">
        <v>171</v>
      </c>
      <c r="J81" s="41" t="s">
        <v>277</v>
      </c>
      <c r="K81" s="41" t="s">
        <v>282</v>
      </c>
      <c r="L81" s="147"/>
      <c r="M81" s="137"/>
    </row>
    <row r="82" spans="1:13" x14ac:dyDescent="0.2">
      <c r="A82" s="23" t="s">
        <v>40</v>
      </c>
      <c r="B82" s="24" t="s">
        <v>41</v>
      </c>
      <c r="C82" s="25" t="s">
        <v>30</v>
      </c>
      <c r="D82" s="20" t="s">
        <v>47</v>
      </c>
      <c r="E82" s="135">
        <v>7</v>
      </c>
      <c r="F82" s="38" t="s">
        <v>174</v>
      </c>
      <c r="G82" s="38" t="s">
        <v>83</v>
      </c>
      <c r="H82" s="39" t="s">
        <v>6</v>
      </c>
      <c r="I82" s="37" t="s">
        <v>175</v>
      </c>
      <c r="J82" s="41" t="s">
        <v>283</v>
      </c>
      <c r="K82" s="41" t="s">
        <v>284</v>
      </c>
      <c r="L82" s="41" t="s">
        <v>285</v>
      </c>
      <c r="M82" s="137"/>
    </row>
    <row r="83" spans="1:13" x14ac:dyDescent="0.2">
      <c r="A83" s="23" t="s">
        <v>40</v>
      </c>
      <c r="B83" s="24" t="s">
        <v>41</v>
      </c>
      <c r="C83" s="25" t="s">
        <v>30</v>
      </c>
      <c r="D83" s="20" t="s">
        <v>47</v>
      </c>
      <c r="E83" s="135">
        <v>8</v>
      </c>
      <c r="F83" s="101" t="s">
        <v>176</v>
      </c>
      <c r="G83" s="101" t="s">
        <v>177</v>
      </c>
      <c r="H83" s="99" t="s">
        <v>1</v>
      </c>
      <c r="I83" s="100" t="s">
        <v>178</v>
      </c>
      <c r="J83" s="91"/>
      <c r="K83" s="91" t="s">
        <v>282</v>
      </c>
      <c r="L83" s="91"/>
      <c r="M83" s="137"/>
    </row>
    <row r="84" spans="1:13" x14ac:dyDescent="0.2">
      <c r="A84" s="23" t="s">
        <v>40</v>
      </c>
      <c r="B84" s="24" t="s">
        <v>41</v>
      </c>
      <c r="C84" s="25" t="s">
        <v>30</v>
      </c>
      <c r="D84" s="20" t="s">
        <v>47</v>
      </c>
      <c r="E84" s="135">
        <v>9</v>
      </c>
      <c r="F84" s="38" t="s">
        <v>78</v>
      </c>
      <c r="G84" s="38" t="s">
        <v>9</v>
      </c>
      <c r="H84" s="39" t="s">
        <v>1</v>
      </c>
      <c r="I84" s="37" t="s">
        <v>189</v>
      </c>
      <c r="J84" s="147"/>
      <c r="K84" s="147" t="str">
        <f>"7"</f>
        <v>7</v>
      </c>
      <c r="L84" s="147"/>
      <c r="M84" s="137"/>
    </row>
    <row r="85" spans="1:13" x14ac:dyDescent="0.2">
      <c r="A85" s="23" t="s">
        <v>40</v>
      </c>
      <c r="B85" s="24" t="s">
        <v>41</v>
      </c>
      <c r="C85" s="25" t="s">
        <v>30</v>
      </c>
      <c r="D85" s="20" t="s">
        <v>47</v>
      </c>
      <c r="E85" s="135">
        <v>10</v>
      </c>
      <c r="F85" s="38" t="s">
        <v>190</v>
      </c>
      <c r="G85" s="38" t="s">
        <v>191</v>
      </c>
      <c r="H85" s="39" t="s">
        <v>1</v>
      </c>
      <c r="I85" s="37" t="s">
        <v>192</v>
      </c>
      <c r="J85" s="41" t="s">
        <v>277</v>
      </c>
      <c r="K85" s="41" t="s">
        <v>277</v>
      </c>
      <c r="L85" s="41" t="s">
        <v>286</v>
      </c>
      <c r="M85" s="137"/>
    </row>
    <row r="86" spans="1:13" x14ac:dyDescent="0.2">
      <c r="A86" s="23" t="s">
        <v>40</v>
      </c>
      <c r="B86" s="24" t="s">
        <v>41</v>
      </c>
      <c r="C86" s="25" t="s">
        <v>30</v>
      </c>
      <c r="D86" s="20" t="s">
        <v>47</v>
      </c>
      <c r="E86" s="135">
        <v>11</v>
      </c>
      <c r="F86" s="38" t="s">
        <v>179</v>
      </c>
      <c r="G86" s="38" t="s">
        <v>180</v>
      </c>
      <c r="H86" s="39" t="s">
        <v>1</v>
      </c>
      <c r="I86" s="37" t="s">
        <v>181</v>
      </c>
      <c r="J86" s="41" t="s">
        <v>287</v>
      </c>
      <c r="K86" s="41" t="str">
        <f>"7"</f>
        <v>7</v>
      </c>
      <c r="L86" s="41" t="s">
        <v>288</v>
      </c>
      <c r="M86" s="137"/>
    </row>
    <row r="87" spans="1:13" x14ac:dyDescent="0.2">
      <c r="A87" s="23" t="s">
        <v>40</v>
      </c>
      <c r="B87" s="24" t="s">
        <v>41</v>
      </c>
      <c r="C87" s="25" t="s">
        <v>30</v>
      </c>
      <c r="D87" s="20" t="s">
        <v>47</v>
      </c>
      <c r="E87" s="135">
        <v>12</v>
      </c>
      <c r="F87" s="38" t="s">
        <v>198</v>
      </c>
      <c r="G87" s="38" t="s">
        <v>199</v>
      </c>
      <c r="H87" s="39" t="s">
        <v>1</v>
      </c>
      <c r="I87" s="37" t="s">
        <v>200</v>
      </c>
      <c r="J87" s="41" t="s">
        <v>277</v>
      </c>
      <c r="K87" s="41" t="s">
        <v>277</v>
      </c>
      <c r="L87" s="41" t="s">
        <v>289</v>
      </c>
      <c r="M87" s="137"/>
    </row>
    <row r="88" spans="1:13" x14ac:dyDescent="0.2">
      <c r="A88" s="23" t="s">
        <v>40</v>
      </c>
      <c r="B88" s="24" t="s">
        <v>41</v>
      </c>
      <c r="C88" s="26" t="s">
        <v>34</v>
      </c>
      <c r="D88" s="20" t="s">
        <v>47</v>
      </c>
      <c r="E88" s="28">
        <v>1</v>
      </c>
      <c r="F88" s="142" t="s">
        <v>167</v>
      </c>
      <c r="G88" s="142" t="s">
        <v>168</v>
      </c>
      <c r="H88" s="143" t="s">
        <v>5</v>
      </c>
      <c r="I88" s="144" t="s">
        <v>169</v>
      </c>
      <c r="J88" s="145" t="str">
        <f>""</f>
        <v/>
      </c>
      <c r="K88" s="145" t="str">
        <f>"500"</f>
        <v>500</v>
      </c>
      <c r="L88" s="146"/>
    </row>
    <row r="89" spans="1:13" x14ac:dyDescent="0.2">
      <c r="A89" s="23" t="s">
        <v>40</v>
      </c>
      <c r="B89" s="24" t="s">
        <v>41</v>
      </c>
      <c r="C89" s="25" t="s">
        <v>30</v>
      </c>
      <c r="D89" s="20" t="s">
        <v>48</v>
      </c>
      <c r="E89" s="22">
        <v>1</v>
      </c>
      <c r="F89" s="101" t="s">
        <v>129</v>
      </c>
      <c r="G89" s="101" t="s">
        <v>81</v>
      </c>
      <c r="H89" s="39" t="s">
        <v>1</v>
      </c>
      <c r="I89" s="100" t="s">
        <v>130</v>
      </c>
    </row>
    <row r="90" spans="1:13" x14ac:dyDescent="0.2">
      <c r="A90" s="23" t="s">
        <v>40</v>
      </c>
      <c r="B90" s="24" t="s">
        <v>41</v>
      </c>
      <c r="C90" s="25" t="s">
        <v>30</v>
      </c>
      <c r="D90" s="20" t="s">
        <v>48</v>
      </c>
      <c r="E90" s="30">
        <v>2</v>
      </c>
      <c r="F90" s="38" t="s">
        <v>82</v>
      </c>
      <c r="G90" s="38" t="s">
        <v>81</v>
      </c>
      <c r="H90" s="39" t="s">
        <v>1</v>
      </c>
      <c r="I90" s="37" t="s">
        <v>157</v>
      </c>
    </row>
    <row r="91" spans="1:13" x14ac:dyDescent="0.2">
      <c r="A91" s="23" t="s">
        <v>40</v>
      </c>
      <c r="B91" s="24" t="s">
        <v>41</v>
      </c>
      <c r="C91" s="25" t="s">
        <v>30</v>
      </c>
      <c r="D91" s="20" t="s">
        <v>48</v>
      </c>
      <c r="E91" s="30">
        <v>3</v>
      </c>
      <c r="F91" s="38" t="s">
        <v>84</v>
      </c>
      <c r="G91" s="38" t="s">
        <v>85</v>
      </c>
      <c r="H91" s="39" t="s">
        <v>1</v>
      </c>
      <c r="I91" s="37" t="s">
        <v>128</v>
      </c>
    </row>
    <row r="92" spans="1:13" x14ac:dyDescent="0.2">
      <c r="A92" s="23" t="s">
        <v>40</v>
      </c>
      <c r="B92" s="24" t="s">
        <v>41</v>
      </c>
      <c r="C92" s="25" t="s">
        <v>30</v>
      </c>
      <c r="D92" s="20" t="s">
        <v>48</v>
      </c>
      <c r="E92" s="30">
        <v>4</v>
      </c>
      <c r="F92" s="38" t="s">
        <v>139</v>
      </c>
      <c r="G92" s="38" t="s">
        <v>101</v>
      </c>
      <c r="H92" s="39" t="s">
        <v>1</v>
      </c>
      <c r="I92" s="37" t="s">
        <v>140</v>
      </c>
    </row>
    <row r="93" spans="1:13" x14ac:dyDescent="0.2">
      <c r="A93" s="23" t="s">
        <v>40</v>
      </c>
      <c r="B93" s="24" t="s">
        <v>41</v>
      </c>
      <c r="C93" s="25" t="s">
        <v>30</v>
      </c>
      <c r="D93" s="20" t="s">
        <v>48</v>
      </c>
      <c r="E93" s="30">
        <v>5</v>
      </c>
      <c r="F93" s="38" t="s">
        <v>86</v>
      </c>
      <c r="G93" s="38" t="s">
        <v>87</v>
      </c>
      <c r="H93" s="39" t="s">
        <v>1</v>
      </c>
      <c r="I93" s="37" t="s">
        <v>137</v>
      </c>
    </row>
    <row r="94" spans="1:13" x14ac:dyDescent="0.2">
      <c r="A94" s="23" t="s">
        <v>40</v>
      </c>
      <c r="B94" s="24" t="s">
        <v>41</v>
      </c>
      <c r="C94" s="25" t="s">
        <v>30</v>
      </c>
      <c r="D94" s="20" t="s">
        <v>48</v>
      </c>
      <c r="E94" s="30">
        <v>6</v>
      </c>
      <c r="F94" s="38" t="s">
        <v>161</v>
      </c>
      <c r="G94" s="38" t="s">
        <v>162</v>
      </c>
      <c r="H94" s="39" t="s">
        <v>1</v>
      </c>
      <c r="I94" s="37" t="s">
        <v>163</v>
      </c>
    </row>
    <row r="95" spans="1:13" x14ac:dyDescent="0.2">
      <c r="A95" s="23" t="s">
        <v>40</v>
      </c>
      <c r="B95" s="24" t="s">
        <v>41</v>
      </c>
      <c r="C95" s="25" t="s">
        <v>30</v>
      </c>
      <c r="D95" s="20" t="s">
        <v>48</v>
      </c>
      <c r="E95" s="30">
        <v>7</v>
      </c>
      <c r="F95" s="38" t="s">
        <v>158</v>
      </c>
      <c r="G95" s="38" t="s">
        <v>159</v>
      </c>
      <c r="H95" s="39" t="s">
        <v>1</v>
      </c>
      <c r="I95" s="37" t="s">
        <v>160</v>
      </c>
    </row>
    <row r="96" spans="1:13" x14ac:dyDescent="0.2">
      <c r="A96" s="23" t="s">
        <v>40</v>
      </c>
      <c r="B96" s="24" t="s">
        <v>41</v>
      </c>
      <c r="C96" s="26" t="s">
        <v>34</v>
      </c>
      <c r="D96" s="20" t="s">
        <v>48</v>
      </c>
      <c r="E96" s="28">
        <v>1</v>
      </c>
      <c r="F96" s="27" t="s">
        <v>114</v>
      </c>
      <c r="G96" s="27" t="s">
        <v>115</v>
      </c>
      <c r="H96" s="39" t="s">
        <v>1</v>
      </c>
      <c r="I96" s="37" t="s">
        <v>116</v>
      </c>
    </row>
    <row r="97" spans="1:12" x14ac:dyDescent="0.2">
      <c r="A97" s="23" t="s">
        <v>40</v>
      </c>
      <c r="B97" s="24" t="s">
        <v>41</v>
      </c>
      <c r="C97" s="26" t="s">
        <v>34</v>
      </c>
      <c r="D97" s="20" t="s">
        <v>48</v>
      </c>
      <c r="E97" s="11">
        <v>2</v>
      </c>
      <c r="F97" s="27" t="s">
        <v>117</v>
      </c>
      <c r="G97" s="27" t="s">
        <v>118</v>
      </c>
      <c r="H97" s="39" t="s">
        <v>1</v>
      </c>
      <c r="I97" s="37" t="s">
        <v>119</v>
      </c>
    </row>
    <row r="98" spans="1:12" x14ac:dyDescent="0.2">
      <c r="E98" s="62"/>
      <c r="F98" s="43"/>
      <c r="G98" s="47"/>
    </row>
    <row r="99" spans="1:12" x14ac:dyDescent="0.2">
      <c r="A99" s="23" t="s">
        <v>40</v>
      </c>
      <c r="B99" s="24" t="s">
        <v>41</v>
      </c>
      <c r="C99" s="25" t="s">
        <v>30</v>
      </c>
      <c r="D99" s="20" t="s">
        <v>49</v>
      </c>
      <c r="E99" s="22">
        <v>1</v>
      </c>
      <c r="F99" s="38"/>
      <c r="G99" s="38"/>
      <c r="H99" s="39"/>
      <c r="I99" s="37"/>
      <c r="J99" s="41"/>
      <c r="K99" s="41"/>
      <c r="L99" s="41"/>
    </row>
    <row r="100" spans="1:12" x14ac:dyDescent="0.2">
      <c r="A100" s="23" t="s">
        <v>40</v>
      </c>
      <c r="B100" s="24" t="s">
        <v>41</v>
      </c>
      <c r="C100" s="25" t="s">
        <v>30</v>
      </c>
      <c r="D100" s="20" t="s">
        <v>49</v>
      </c>
      <c r="E100" s="30">
        <v>2</v>
      </c>
      <c r="F100" s="38"/>
      <c r="G100" s="38"/>
      <c r="H100" s="39"/>
      <c r="I100" s="37"/>
      <c r="J100" s="41"/>
      <c r="K100" s="41"/>
      <c r="L100" s="41"/>
    </row>
    <row r="101" spans="1:12" x14ac:dyDescent="0.2">
      <c r="A101" s="23" t="s">
        <v>40</v>
      </c>
      <c r="B101" s="24" t="s">
        <v>41</v>
      </c>
      <c r="C101" s="25" t="s">
        <v>30</v>
      </c>
      <c r="D101" s="20" t="s">
        <v>49</v>
      </c>
      <c r="E101" s="30">
        <v>3</v>
      </c>
      <c r="F101" s="38"/>
      <c r="G101" s="38"/>
      <c r="H101" s="39"/>
      <c r="I101" s="37"/>
      <c r="J101" s="41"/>
      <c r="K101" s="41"/>
      <c r="L101" s="41"/>
    </row>
    <row r="102" spans="1:12" x14ac:dyDescent="0.2">
      <c r="A102" s="23" t="s">
        <v>40</v>
      </c>
      <c r="B102" s="24" t="s">
        <v>41</v>
      </c>
      <c r="C102" s="25" t="s">
        <v>30</v>
      </c>
      <c r="D102" s="20" t="s">
        <v>49</v>
      </c>
      <c r="E102" s="30">
        <v>4</v>
      </c>
      <c r="F102" s="38"/>
      <c r="G102" s="38"/>
      <c r="H102" s="39"/>
      <c r="I102" s="37"/>
      <c r="J102" s="41"/>
      <c r="K102" s="41"/>
      <c r="L102" s="41"/>
    </row>
    <row r="103" spans="1:12" x14ac:dyDescent="0.2">
      <c r="A103" s="23" t="s">
        <v>40</v>
      </c>
      <c r="B103" s="24" t="s">
        <v>41</v>
      </c>
      <c r="C103" s="25" t="s">
        <v>30</v>
      </c>
      <c r="D103" s="20" t="s">
        <v>49</v>
      </c>
      <c r="E103" s="30">
        <v>5</v>
      </c>
      <c r="F103" s="38"/>
      <c r="G103" s="38"/>
      <c r="H103" s="39"/>
      <c r="I103" s="37"/>
      <c r="J103" s="41"/>
      <c r="K103" s="41"/>
      <c r="L103" s="41"/>
    </row>
    <row r="104" spans="1:12" x14ac:dyDescent="0.2">
      <c r="A104" s="23" t="s">
        <v>40</v>
      </c>
      <c r="B104" s="24" t="s">
        <v>41</v>
      </c>
      <c r="C104" s="25" t="s">
        <v>30</v>
      </c>
      <c r="D104" s="20" t="s">
        <v>49</v>
      </c>
      <c r="E104" s="30">
        <v>6</v>
      </c>
      <c r="F104" s="38"/>
      <c r="G104" s="38"/>
      <c r="H104" s="39"/>
      <c r="I104" s="37"/>
      <c r="J104" s="52"/>
      <c r="K104" s="52"/>
      <c r="L104" s="52"/>
    </row>
    <row r="105" spans="1:12" x14ac:dyDescent="0.2">
      <c r="A105" s="23" t="s">
        <v>40</v>
      </c>
      <c r="B105" s="24" t="s">
        <v>41</v>
      </c>
      <c r="C105" s="26" t="s">
        <v>34</v>
      </c>
      <c r="D105" s="20" t="s">
        <v>49</v>
      </c>
      <c r="E105" s="28">
        <v>1</v>
      </c>
      <c r="F105" s="27"/>
      <c r="G105" s="27"/>
      <c r="H105" s="39"/>
      <c r="I105" s="37"/>
      <c r="J105" s="41"/>
      <c r="K105" s="41"/>
      <c r="L105" s="41"/>
    </row>
    <row r="106" spans="1:12" x14ac:dyDescent="0.2">
      <c r="A106" s="23" t="s">
        <v>40</v>
      </c>
      <c r="B106" s="24" t="s">
        <v>41</v>
      </c>
      <c r="C106" s="25" t="s">
        <v>30</v>
      </c>
      <c r="D106" s="20" t="s">
        <v>50</v>
      </c>
      <c r="E106" s="22">
        <v>1</v>
      </c>
      <c r="F106" s="38"/>
      <c r="G106" s="38"/>
      <c r="H106" s="39"/>
      <c r="I106" s="37"/>
    </row>
    <row r="107" spans="1:12" x14ac:dyDescent="0.2">
      <c r="A107" s="23" t="s">
        <v>40</v>
      </c>
      <c r="B107" s="24" t="s">
        <v>41</v>
      </c>
      <c r="C107" s="25" t="s">
        <v>30</v>
      </c>
      <c r="D107" s="20" t="s">
        <v>50</v>
      </c>
      <c r="E107" s="30">
        <v>2</v>
      </c>
      <c r="F107" s="38"/>
      <c r="G107" s="38"/>
      <c r="H107" s="39"/>
      <c r="I107" s="37"/>
    </row>
    <row r="108" spans="1:12" x14ac:dyDescent="0.2">
      <c r="A108" s="23" t="s">
        <v>40</v>
      </c>
      <c r="B108" s="24" t="s">
        <v>41</v>
      </c>
      <c r="C108" s="25" t="s">
        <v>30</v>
      </c>
      <c r="D108" s="20" t="s">
        <v>50</v>
      </c>
      <c r="E108" s="30">
        <v>3</v>
      </c>
      <c r="F108" s="38"/>
      <c r="G108" s="38"/>
      <c r="H108" s="39"/>
      <c r="I108" s="37"/>
    </row>
    <row r="109" spans="1:12" x14ac:dyDescent="0.2">
      <c r="A109" s="23" t="s">
        <v>40</v>
      </c>
      <c r="B109" s="24" t="s">
        <v>41</v>
      </c>
      <c r="C109" s="25" t="s">
        <v>30</v>
      </c>
      <c r="D109" s="20" t="s">
        <v>50</v>
      </c>
      <c r="E109" s="30">
        <v>4</v>
      </c>
      <c r="F109" s="38"/>
      <c r="G109" s="38"/>
      <c r="H109" s="39"/>
      <c r="I109" s="37"/>
    </row>
    <row r="110" spans="1:12" x14ac:dyDescent="0.2">
      <c r="A110" s="23" t="s">
        <v>40</v>
      </c>
      <c r="B110" s="24" t="s">
        <v>41</v>
      </c>
      <c r="C110" s="25" t="s">
        <v>30</v>
      </c>
      <c r="D110" s="20" t="s">
        <v>50</v>
      </c>
      <c r="E110" s="30">
        <v>5</v>
      </c>
      <c r="F110" s="38"/>
      <c r="G110" s="38"/>
      <c r="H110" s="39"/>
      <c r="I110" s="37"/>
    </row>
    <row r="111" spans="1:12" x14ac:dyDescent="0.2">
      <c r="A111" s="23" t="s">
        <v>40</v>
      </c>
      <c r="B111" s="24" t="s">
        <v>41</v>
      </c>
      <c r="C111" s="25" t="s">
        <v>30</v>
      </c>
      <c r="D111" s="20" t="s">
        <v>50</v>
      </c>
      <c r="E111" s="30">
        <v>6</v>
      </c>
      <c r="F111" s="38"/>
      <c r="G111" s="38"/>
      <c r="H111" s="39"/>
      <c r="I111" s="37"/>
    </row>
    <row r="112" spans="1:12" x14ac:dyDescent="0.2">
      <c r="A112" s="23" t="s">
        <v>40</v>
      </c>
      <c r="B112" s="24" t="s">
        <v>41</v>
      </c>
      <c r="C112" s="25" t="s">
        <v>30</v>
      </c>
      <c r="D112" s="20" t="s">
        <v>50</v>
      </c>
      <c r="E112" s="30">
        <v>7</v>
      </c>
      <c r="F112" s="38"/>
      <c r="G112" s="38"/>
      <c r="H112" s="39"/>
      <c r="I112" s="37"/>
    </row>
    <row r="113" spans="1:12" x14ac:dyDescent="0.2">
      <c r="A113" s="23" t="s">
        <v>40</v>
      </c>
      <c r="B113" s="24" t="s">
        <v>41</v>
      </c>
      <c r="C113" s="25" t="s">
        <v>30</v>
      </c>
      <c r="D113" s="20" t="s">
        <v>50</v>
      </c>
      <c r="E113" s="30">
        <v>8</v>
      </c>
      <c r="F113" s="38"/>
      <c r="G113" s="38"/>
      <c r="H113" s="39"/>
      <c r="I113" s="37"/>
    </row>
    <row r="114" spans="1:12" x14ac:dyDescent="0.2">
      <c r="A114" s="23" t="s">
        <v>40</v>
      </c>
      <c r="B114" s="24" t="s">
        <v>41</v>
      </c>
      <c r="C114" s="25" t="s">
        <v>30</v>
      </c>
      <c r="D114" s="20" t="s">
        <v>50</v>
      </c>
      <c r="E114" s="30">
        <v>9</v>
      </c>
      <c r="F114" s="38"/>
      <c r="G114" s="38"/>
      <c r="H114" s="39"/>
      <c r="I114" s="37"/>
    </row>
    <row r="115" spans="1:12" x14ac:dyDescent="0.2">
      <c r="A115" s="23" t="s">
        <v>40</v>
      </c>
      <c r="B115" s="24" t="s">
        <v>41</v>
      </c>
      <c r="C115" s="25" t="s">
        <v>30</v>
      </c>
      <c r="D115" s="20" t="s">
        <v>50</v>
      </c>
      <c r="E115" s="30">
        <v>10</v>
      </c>
      <c r="F115" s="38"/>
      <c r="G115" s="38"/>
      <c r="H115" s="39"/>
      <c r="I115" s="37"/>
    </row>
    <row r="116" spans="1:12" x14ac:dyDescent="0.2">
      <c r="A116" s="23" t="s">
        <v>40</v>
      </c>
      <c r="B116" s="24" t="s">
        <v>41</v>
      </c>
      <c r="C116" s="25" t="s">
        <v>30</v>
      </c>
      <c r="D116" s="20" t="s">
        <v>50</v>
      </c>
      <c r="E116" s="30">
        <v>11</v>
      </c>
      <c r="F116" s="38"/>
      <c r="G116" s="38"/>
      <c r="H116" s="39"/>
      <c r="I116" s="37"/>
    </row>
    <row r="117" spans="1:12" x14ac:dyDescent="0.2">
      <c r="A117" s="23" t="s">
        <v>40</v>
      </c>
      <c r="B117" s="24" t="s">
        <v>41</v>
      </c>
      <c r="C117" s="25" t="s">
        <v>30</v>
      </c>
      <c r="D117" s="20" t="s">
        <v>50</v>
      </c>
      <c r="E117" s="30">
        <v>12</v>
      </c>
      <c r="F117" s="38"/>
      <c r="G117" s="38"/>
      <c r="H117" s="39"/>
      <c r="I117" s="37"/>
    </row>
    <row r="118" spans="1:12" x14ac:dyDescent="0.2">
      <c r="A118" s="23" t="s">
        <v>40</v>
      </c>
      <c r="B118" s="24" t="s">
        <v>41</v>
      </c>
      <c r="C118" s="26" t="s">
        <v>34</v>
      </c>
      <c r="D118" s="20" t="s">
        <v>50</v>
      </c>
      <c r="E118" s="28">
        <v>1</v>
      </c>
      <c r="F118" s="27"/>
      <c r="G118" s="27"/>
      <c r="H118" s="39"/>
      <c r="I118" s="37"/>
    </row>
    <row r="119" spans="1:12" x14ac:dyDescent="0.2">
      <c r="E119" s="62"/>
      <c r="F119" s="43"/>
      <c r="G119" s="47"/>
    </row>
    <row r="120" spans="1:12" x14ac:dyDescent="0.2">
      <c r="A120" s="23" t="s">
        <v>40</v>
      </c>
      <c r="B120" s="24" t="s">
        <v>41</v>
      </c>
      <c r="C120" s="25" t="s">
        <v>30</v>
      </c>
      <c r="D120" s="20" t="s">
        <v>51</v>
      </c>
      <c r="E120" s="22">
        <v>1</v>
      </c>
      <c r="F120" s="101"/>
      <c r="G120" s="101"/>
      <c r="H120" s="99"/>
      <c r="I120" s="100"/>
      <c r="J120" s="96"/>
      <c r="K120" s="96"/>
      <c r="L120" s="96"/>
    </row>
    <row r="121" spans="1:12" x14ac:dyDescent="0.2">
      <c r="A121" s="23" t="s">
        <v>40</v>
      </c>
      <c r="B121" s="24" t="s">
        <v>41</v>
      </c>
      <c r="C121" s="25" t="s">
        <v>30</v>
      </c>
      <c r="D121" s="20" t="s">
        <v>51</v>
      </c>
      <c r="E121" s="30">
        <v>2</v>
      </c>
      <c r="F121" s="101"/>
      <c r="G121" s="101"/>
      <c r="H121" s="99"/>
      <c r="I121" s="100"/>
      <c r="J121" s="96"/>
      <c r="K121" s="96"/>
      <c r="L121" s="96"/>
    </row>
    <row r="122" spans="1:12" x14ac:dyDescent="0.2">
      <c r="A122" s="23" t="s">
        <v>40</v>
      </c>
      <c r="B122" s="24" t="s">
        <v>41</v>
      </c>
      <c r="C122" s="25" t="s">
        <v>30</v>
      </c>
      <c r="D122" s="20" t="s">
        <v>51</v>
      </c>
      <c r="E122" s="30">
        <v>3</v>
      </c>
      <c r="F122" s="101"/>
      <c r="G122" s="101"/>
      <c r="H122" s="99"/>
      <c r="I122" s="100"/>
      <c r="J122" s="96"/>
      <c r="K122" s="96"/>
      <c r="L122" s="96"/>
    </row>
    <row r="123" spans="1:12" x14ac:dyDescent="0.2">
      <c r="A123" s="23" t="s">
        <v>40</v>
      </c>
      <c r="B123" s="24" t="s">
        <v>41</v>
      </c>
      <c r="C123" s="25" t="s">
        <v>30</v>
      </c>
      <c r="D123" s="20" t="s">
        <v>51</v>
      </c>
      <c r="E123" s="30">
        <v>4</v>
      </c>
      <c r="F123" s="101"/>
      <c r="G123" s="101"/>
      <c r="H123" s="99"/>
      <c r="I123" s="100"/>
      <c r="J123" s="96"/>
      <c r="K123" s="96"/>
      <c r="L123" s="96"/>
    </row>
    <row r="124" spans="1:12" x14ac:dyDescent="0.2">
      <c r="A124" s="23" t="s">
        <v>40</v>
      </c>
      <c r="B124" s="24" t="s">
        <v>41</v>
      </c>
      <c r="C124" s="25" t="s">
        <v>30</v>
      </c>
      <c r="D124" s="20" t="s">
        <v>51</v>
      </c>
      <c r="E124" s="30">
        <v>5</v>
      </c>
      <c r="F124" s="101"/>
      <c r="G124" s="101"/>
      <c r="H124" s="99"/>
      <c r="I124" s="100"/>
      <c r="J124" s="96"/>
      <c r="K124" s="96"/>
      <c r="L124" s="96"/>
    </row>
    <row r="125" spans="1:12" x14ac:dyDescent="0.2">
      <c r="A125" s="23" t="s">
        <v>40</v>
      </c>
      <c r="B125" s="24" t="s">
        <v>41</v>
      </c>
      <c r="C125" s="25" t="s">
        <v>30</v>
      </c>
      <c r="D125" s="20" t="s">
        <v>51</v>
      </c>
      <c r="E125" s="30">
        <v>6</v>
      </c>
      <c r="F125" s="101"/>
      <c r="G125" s="101"/>
      <c r="H125" s="99"/>
      <c r="I125" s="100"/>
      <c r="J125" s="96"/>
      <c r="K125" s="96"/>
      <c r="L125" s="96"/>
    </row>
    <row r="126" spans="1:12" x14ac:dyDescent="0.2">
      <c r="A126" s="23" t="s">
        <v>40</v>
      </c>
      <c r="B126" s="24" t="s">
        <v>41</v>
      </c>
      <c r="C126" s="25" t="s">
        <v>30</v>
      </c>
      <c r="D126" s="20" t="s">
        <v>51</v>
      </c>
      <c r="E126" s="30">
        <v>7</v>
      </c>
      <c r="F126" s="101"/>
      <c r="G126" s="101"/>
      <c r="H126" s="99"/>
      <c r="I126" s="100"/>
      <c r="J126" s="96"/>
      <c r="K126" s="96"/>
      <c r="L126" s="96"/>
    </row>
    <row r="127" spans="1:12" x14ac:dyDescent="0.2">
      <c r="A127" s="23" t="s">
        <v>40</v>
      </c>
      <c r="B127" s="24" t="s">
        <v>41</v>
      </c>
      <c r="C127" s="25" t="s">
        <v>30</v>
      </c>
      <c r="D127" s="20" t="s">
        <v>51</v>
      </c>
      <c r="E127" s="30">
        <v>8</v>
      </c>
      <c r="F127" s="101"/>
      <c r="G127" s="101"/>
      <c r="H127" s="99"/>
      <c r="I127" s="100"/>
      <c r="J127" s="96"/>
      <c r="K127" s="96"/>
      <c r="L127" s="96"/>
    </row>
    <row r="128" spans="1:12" x14ac:dyDescent="0.2">
      <c r="A128" s="23" t="s">
        <v>40</v>
      </c>
      <c r="B128" s="24" t="s">
        <v>41</v>
      </c>
      <c r="C128" s="26" t="s">
        <v>34</v>
      </c>
      <c r="D128" s="20" t="s">
        <v>51</v>
      </c>
      <c r="E128" s="28">
        <v>1</v>
      </c>
      <c r="F128" s="27"/>
      <c r="G128" s="27"/>
      <c r="H128" s="99"/>
      <c r="I128" s="103"/>
      <c r="J128" s="46"/>
      <c r="K128" s="46"/>
      <c r="L128" s="46"/>
    </row>
    <row r="129" spans="1:12" x14ac:dyDescent="0.2">
      <c r="A129" s="23" t="s">
        <v>40</v>
      </c>
      <c r="B129" s="24" t="s">
        <v>41</v>
      </c>
      <c r="C129" s="26" t="s">
        <v>34</v>
      </c>
      <c r="D129" s="20" t="s">
        <v>51</v>
      </c>
      <c r="E129" s="77">
        <v>2</v>
      </c>
      <c r="F129" s="102"/>
      <c r="G129" s="102"/>
      <c r="H129" s="99"/>
      <c r="I129" s="100"/>
      <c r="J129" s="96"/>
      <c r="K129" s="96"/>
      <c r="L129" s="96"/>
    </row>
    <row r="130" spans="1:12" x14ac:dyDescent="0.2">
      <c r="A130" s="23" t="s">
        <v>40</v>
      </c>
      <c r="B130" s="24" t="s">
        <v>41</v>
      </c>
      <c r="C130" s="25" t="s">
        <v>30</v>
      </c>
      <c r="D130" s="20" t="s">
        <v>52</v>
      </c>
      <c r="E130" s="22">
        <v>1</v>
      </c>
      <c r="F130" s="101"/>
      <c r="G130" s="101"/>
      <c r="H130" s="99"/>
      <c r="I130" s="100"/>
    </row>
    <row r="131" spans="1:12" x14ac:dyDescent="0.2">
      <c r="A131" s="23" t="s">
        <v>40</v>
      </c>
      <c r="B131" s="24" t="s">
        <v>41</v>
      </c>
      <c r="C131" s="25" t="s">
        <v>30</v>
      </c>
      <c r="D131" s="20" t="s">
        <v>52</v>
      </c>
      <c r="E131" s="30">
        <v>2</v>
      </c>
      <c r="F131" s="101"/>
      <c r="G131" s="101"/>
      <c r="H131" s="99"/>
      <c r="I131" s="100"/>
    </row>
    <row r="132" spans="1:12" x14ac:dyDescent="0.2">
      <c r="A132" s="23" t="s">
        <v>40</v>
      </c>
      <c r="B132" s="24" t="s">
        <v>41</v>
      </c>
      <c r="C132" s="25" t="s">
        <v>30</v>
      </c>
      <c r="D132" s="20" t="s">
        <v>52</v>
      </c>
      <c r="E132" s="30">
        <v>3</v>
      </c>
      <c r="F132" s="101"/>
      <c r="G132" s="101"/>
      <c r="H132" s="99"/>
      <c r="I132" s="100"/>
    </row>
    <row r="133" spans="1:12" x14ac:dyDescent="0.2">
      <c r="A133" s="23" t="s">
        <v>40</v>
      </c>
      <c r="B133" s="24" t="s">
        <v>41</v>
      </c>
      <c r="C133" s="25" t="s">
        <v>30</v>
      </c>
      <c r="D133" s="20" t="s">
        <v>52</v>
      </c>
      <c r="E133" s="30">
        <v>4</v>
      </c>
      <c r="F133" s="38"/>
      <c r="G133" s="38"/>
      <c r="H133" s="39"/>
      <c r="I133" s="37"/>
    </row>
    <row r="134" spans="1:12" x14ac:dyDescent="0.2">
      <c r="A134" s="23" t="s">
        <v>40</v>
      </c>
      <c r="B134" s="24" t="s">
        <v>41</v>
      </c>
      <c r="C134" s="25" t="s">
        <v>30</v>
      </c>
      <c r="D134" s="20" t="s">
        <v>52</v>
      </c>
      <c r="E134" s="30">
        <v>5</v>
      </c>
      <c r="F134" s="38"/>
      <c r="G134" s="38"/>
      <c r="H134" s="99"/>
      <c r="I134" s="100"/>
    </row>
    <row r="135" spans="1:12" x14ac:dyDescent="0.2">
      <c r="A135" s="23" t="s">
        <v>40</v>
      </c>
      <c r="B135" s="24" t="s">
        <v>41</v>
      </c>
      <c r="C135" s="25" t="s">
        <v>30</v>
      </c>
      <c r="D135" s="20" t="s">
        <v>52</v>
      </c>
      <c r="E135" s="30">
        <v>6</v>
      </c>
      <c r="F135" s="101"/>
      <c r="G135" s="101"/>
      <c r="H135" s="99"/>
      <c r="I135" s="100"/>
    </row>
    <row r="136" spans="1:12" x14ac:dyDescent="0.2">
      <c r="A136" s="23" t="s">
        <v>40</v>
      </c>
      <c r="B136" s="24" t="s">
        <v>41</v>
      </c>
      <c r="C136" s="25" t="s">
        <v>30</v>
      </c>
      <c r="D136" s="20" t="s">
        <v>52</v>
      </c>
      <c r="E136" s="30">
        <v>7</v>
      </c>
      <c r="F136" s="38"/>
      <c r="G136" s="38"/>
      <c r="H136" s="39"/>
      <c r="I136" s="104"/>
    </row>
    <row r="137" spans="1:12" x14ac:dyDescent="0.2">
      <c r="A137" s="23" t="s">
        <v>40</v>
      </c>
      <c r="B137" s="24" t="s">
        <v>41</v>
      </c>
      <c r="C137" s="25" t="s">
        <v>30</v>
      </c>
      <c r="D137" s="20" t="s">
        <v>52</v>
      </c>
      <c r="E137" s="30">
        <v>8</v>
      </c>
      <c r="F137" s="101"/>
      <c r="G137" s="101"/>
      <c r="H137" s="99"/>
      <c r="I137" s="100"/>
    </row>
    <row r="138" spans="1:12" x14ac:dyDescent="0.2">
      <c r="A138" s="23" t="s">
        <v>40</v>
      </c>
      <c r="B138" s="24" t="s">
        <v>41</v>
      </c>
      <c r="C138" s="25" t="s">
        <v>30</v>
      </c>
      <c r="D138" s="20" t="s">
        <v>52</v>
      </c>
      <c r="E138" s="30">
        <v>9</v>
      </c>
      <c r="F138" s="38"/>
      <c r="G138" s="38"/>
      <c r="H138" s="39"/>
      <c r="I138" s="37"/>
    </row>
    <row r="139" spans="1:12" x14ac:dyDescent="0.2">
      <c r="A139" s="23" t="s">
        <v>40</v>
      </c>
      <c r="B139" s="24" t="s">
        <v>41</v>
      </c>
      <c r="C139" s="25" t="s">
        <v>30</v>
      </c>
      <c r="D139" s="20" t="s">
        <v>52</v>
      </c>
      <c r="E139" s="30">
        <v>10</v>
      </c>
      <c r="F139" s="101"/>
      <c r="G139" s="101"/>
      <c r="H139" s="99"/>
      <c r="I139" s="100"/>
    </row>
    <row r="140" spans="1:12" x14ac:dyDescent="0.2">
      <c r="A140" s="23" t="s">
        <v>40</v>
      </c>
      <c r="B140" s="24" t="s">
        <v>41</v>
      </c>
      <c r="C140" s="25" t="s">
        <v>30</v>
      </c>
      <c r="D140" s="20" t="s">
        <v>52</v>
      </c>
      <c r="E140" s="30">
        <v>11</v>
      </c>
      <c r="F140" s="101"/>
      <c r="G140" s="101"/>
      <c r="H140" s="99"/>
      <c r="I140" s="100"/>
    </row>
    <row r="141" spans="1:12" x14ac:dyDescent="0.2">
      <c r="A141" s="23" t="s">
        <v>40</v>
      </c>
      <c r="B141" s="24" t="s">
        <v>41</v>
      </c>
      <c r="C141" s="25" t="s">
        <v>30</v>
      </c>
      <c r="D141" s="20" t="s">
        <v>52</v>
      </c>
      <c r="E141" s="30">
        <v>12</v>
      </c>
      <c r="F141" s="38"/>
      <c r="G141" s="38"/>
      <c r="H141" s="39"/>
      <c r="I141" s="37"/>
    </row>
    <row r="142" spans="1:12" x14ac:dyDescent="0.2">
      <c r="A142" s="23" t="s">
        <v>40</v>
      </c>
      <c r="B142" s="24" t="s">
        <v>41</v>
      </c>
      <c r="C142" s="25" t="s">
        <v>30</v>
      </c>
      <c r="D142" s="20" t="s">
        <v>52</v>
      </c>
      <c r="E142" s="30">
        <v>13</v>
      </c>
      <c r="F142" s="101"/>
      <c r="G142" s="101"/>
      <c r="H142" s="99"/>
      <c r="I142" s="100"/>
    </row>
    <row r="143" spans="1:12" x14ac:dyDescent="0.2">
      <c r="A143" s="23" t="s">
        <v>40</v>
      </c>
      <c r="B143" s="24" t="s">
        <v>41</v>
      </c>
      <c r="C143" s="25" t="s">
        <v>30</v>
      </c>
      <c r="D143" s="20" t="s">
        <v>52</v>
      </c>
      <c r="E143" s="30">
        <v>14</v>
      </c>
      <c r="F143" s="38"/>
      <c r="G143" s="38"/>
      <c r="H143" s="99"/>
      <c r="I143" s="100"/>
    </row>
    <row r="144" spans="1:12" x14ac:dyDescent="0.2">
      <c r="A144" s="23" t="s">
        <v>40</v>
      </c>
      <c r="B144" s="24" t="s">
        <v>41</v>
      </c>
      <c r="C144" s="26" t="s">
        <v>34</v>
      </c>
      <c r="D144" s="20" t="s">
        <v>52</v>
      </c>
      <c r="E144" s="28">
        <v>1</v>
      </c>
      <c r="F144" s="27"/>
      <c r="G144" s="27"/>
      <c r="H144" s="39"/>
      <c r="I144" s="37"/>
    </row>
    <row r="145" spans="1:12" x14ac:dyDescent="0.2">
      <c r="E145" s="62"/>
      <c r="F145" s="43"/>
      <c r="G145" s="47"/>
    </row>
    <row r="146" spans="1:12" x14ac:dyDescent="0.2">
      <c r="A146" s="23" t="s">
        <v>40</v>
      </c>
      <c r="B146" s="24" t="s">
        <v>41</v>
      </c>
      <c r="C146" s="25" t="s">
        <v>30</v>
      </c>
      <c r="D146" s="20" t="s">
        <v>53</v>
      </c>
      <c r="E146" s="22">
        <v>1</v>
      </c>
      <c r="F146" s="101"/>
      <c r="G146" s="101"/>
      <c r="H146" s="99"/>
      <c r="I146" s="100"/>
      <c r="J146" s="52"/>
      <c r="K146" s="52"/>
      <c r="L146" s="52"/>
    </row>
    <row r="147" spans="1:12" x14ac:dyDescent="0.2">
      <c r="A147" s="23" t="s">
        <v>40</v>
      </c>
      <c r="B147" s="24" t="s">
        <v>41</v>
      </c>
      <c r="C147" s="25" t="s">
        <v>30</v>
      </c>
      <c r="D147" s="20" t="s">
        <v>53</v>
      </c>
      <c r="E147" s="30">
        <v>2</v>
      </c>
      <c r="F147" s="101"/>
      <c r="G147" s="101"/>
      <c r="H147" s="99"/>
      <c r="I147" s="100"/>
      <c r="J147" s="41"/>
      <c r="K147" s="41"/>
      <c r="L147" s="41"/>
    </row>
    <row r="148" spans="1:12" x14ac:dyDescent="0.2">
      <c r="A148" s="23" t="s">
        <v>40</v>
      </c>
      <c r="B148" s="24" t="s">
        <v>41</v>
      </c>
      <c r="C148" s="25" t="s">
        <v>30</v>
      </c>
      <c r="D148" s="20" t="s">
        <v>53</v>
      </c>
      <c r="E148" s="30">
        <v>3</v>
      </c>
      <c r="F148" s="101"/>
      <c r="G148" s="101"/>
      <c r="H148" s="99"/>
      <c r="I148" s="100"/>
      <c r="J148" s="52"/>
      <c r="K148" s="52"/>
      <c r="L148" s="52"/>
    </row>
    <row r="149" spans="1:12" x14ac:dyDescent="0.2">
      <c r="A149" s="23" t="s">
        <v>40</v>
      </c>
      <c r="B149" s="24" t="s">
        <v>41</v>
      </c>
      <c r="C149" s="25" t="s">
        <v>30</v>
      </c>
      <c r="D149" s="20" t="s">
        <v>53</v>
      </c>
      <c r="E149" s="30">
        <v>4</v>
      </c>
      <c r="F149" s="101"/>
      <c r="G149" s="101"/>
      <c r="H149" s="99"/>
      <c r="I149" s="100"/>
      <c r="J149" s="52"/>
      <c r="K149" s="52"/>
      <c r="L149" s="52"/>
    </row>
    <row r="150" spans="1:12" x14ac:dyDescent="0.2">
      <c r="A150" s="23" t="s">
        <v>40</v>
      </c>
      <c r="B150" s="24" t="s">
        <v>41</v>
      </c>
      <c r="C150" s="25" t="s">
        <v>30</v>
      </c>
      <c r="D150" s="20" t="s">
        <v>53</v>
      </c>
      <c r="E150" s="30">
        <v>5</v>
      </c>
      <c r="F150" s="101"/>
      <c r="G150" s="101"/>
      <c r="H150" s="99"/>
      <c r="I150" s="100"/>
      <c r="J150" s="52"/>
      <c r="K150" s="52"/>
      <c r="L150" s="52"/>
    </row>
    <row r="151" spans="1:12" x14ac:dyDescent="0.2">
      <c r="A151" s="23" t="s">
        <v>40</v>
      </c>
      <c r="B151" s="24" t="s">
        <v>41</v>
      </c>
      <c r="C151" s="25" t="s">
        <v>30</v>
      </c>
      <c r="D151" s="20" t="s">
        <v>53</v>
      </c>
      <c r="E151" s="30">
        <v>6</v>
      </c>
      <c r="F151" s="101"/>
      <c r="G151" s="101"/>
      <c r="H151" s="99"/>
      <c r="I151" s="100"/>
      <c r="J151" s="41"/>
      <c r="K151" s="41"/>
      <c r="L151" s="41"/>
    </row>
    <row r="152" spans="1:12" x14ac:dyDescent="0.2">
      <c r="A152" s="23" t="s">
        <v>40</v>
      </c>
      <c r="B152" s="24" t="s">
        <v>41</v>
      </c>
      <c r="C152" s="25" t="s">
        <v>30</v>
      </c>
      <c r="D152" s="20" t="s">
        <v>53</v>
      </c>
      <c r="E152" s="30">
        <v>7</v>
      </c>
      <c r="F152" s="101"/>
      <c r="G152" s="101"/>
      <c r="H152" s="99"/>
      <c r="I152" s="100"/>
    </row>
    <row r="153" spans="1:12" x14ac:dyDescent="0.2">
      <c r="A153" s="23" t="s">
        <v>40</v>
      </c>
      <c r="B153" s="24" t="s">
        <v>41</v>
      </c>
      <c r="C153" s="25" t="s">
        <v>30</v>
      </c>
      <c r="D153" s="20" t="s">
        <v>53</v>
      </c>
      <c r="E153" s="30">
        <v>8</v>
      </c>
      <c r="F153" s="38"/>
      <c r="G153" s="38"/>
      <c r="H153" s="39"/>
      <c r="I153" s="37"/>
    </row>
    <row r="154" spans="1:12" x14ac:dyDescent="0.2">
      <c r="A154" s="23" t="s">
        <v>40</v>
      </c>
      <c r="B154" s="24" t="s">
        <v>41</v>
      </c>
      <c r="C154" s="25" t="s">
        <v>30</v>
      </c>
      <c r="D154" s="20" t="s">
        <v>53</v>
      </c>
      <c r="E154" s="30">
        <v>9</v>
      </c>
      <c r="F154" s="38"/>
      <c r="G154" s="38"/>
      <c r="H154" s="39"/>
      <c r="I154" s="37"/>
    </row>
    <row r="155" spans="1:12" x14ac:dyDescent="0.2">
      <c r="A155" s="23" t="s">
        <v>40</v>
      </c>
      <c r="B155" s="24" t="s">
        <v>41</v>
      </c>
      <c r="C155" s="25" t="s">
        <v>30</v>
      </c>
      <c r="D155" s="20" t="s">
        <v>53</v>
      </c>
      <c r="E155" s="30">
        <v>10</v>
      </c>
      <c r="F155" s="38"/>
      <c r="G155" s="38"/>
      <c r="H155" s="39"/>
      <c r="I155" s="37"/>
    </row>
    <row r="156" spans="1:12" x14ac:dyDescent="0.2">
      <c r="A156" s="23" t="s">
        <v>40</v>
      </c>
      <c r="B156" s="24" t="s">
        <v>41</v>
      </c>
      <c r="C156" s="26" t="s">
        <v>34</v>
      </c>
      <c r="D156" s="20" t="s">
        <v>53</v>
      </c>
      <c r="E156" s="28">
        <v>1</v>
      </c>
      <c r="F156" s="27"/>
      <c r="G156" s="27"/>
      <c r="H156" s="99"/>
      <c r="I156" s="103"/>
    </row>
    <row r="157" spans="1:12" x14ac:dyDescent="0.2">
      <c r="A157" s="23" t="s">
        <v>40</v>
      </c>
      <c r="B157" s="24" t="s">
        <v>41</v>
      </c>
      <c r="C157" s="26" t="s">
        <v>34</v>
      </c>
      <c r="D157" s="20" t="s">
        <v>53</v>
      </c>
      <c r="E157" s="77">
        <v>2</v>
      </c>
      <c r="F157" s="102"/>
      <c r="G157" s="102"/>
      <c r="H157" s="99"/>
      <c r="I157" s="100"/>
    </row>
    <row r="158" spans="1:12" x14ac:dyDescent="0.2">
      <c r="A158" s="23" t="s">
        <v>40</v>
      </c>
      <c r="B158" s="24" t="s">
        <v>41</v>
      </c>
      <c r="C158" s="25" t="s">
        <v>30</v>
      </c>
      <c r="D158" s="20" t="s">
        <v>54</v>
      </c>
      <c r="E158" s="22">
        <v>1</v>
      </c>
      <c r="F158" s="101"/>
      <c r="G158" s="101"/>
      <c r="H158" s="99"/>
      <c r="I158" s="100"/>
    </row>
    <row r="159" spans="1:12" x14ac:dyDescent="0.2">
      <c r="A159" s="23" t="s">
        <v>40</v>
      </c>
      <c r="B159" s="24" t="s">
        <v>41</v>
      </c>
      <c r="C159" s="25" t="s">
        <v>30</v>
      </c>
      <c r="D159" s="20" t="s">
        <v>54</v>
      </c>
      <c r="E159" s="30">
        <v>2</v>
      </c>
      <c r="F159" s="101"/>
      <c r="G159" s="101"/>
      <c r="H159" s="99"/>
      <c r="I159" s="100"/>
    </row>
    <row r="160" spans="1:12" x14ac:dyDescent="0.2">
      <c r="A160" s="23" t="s">
        <v>40</v>
      </c>
      <c r="B160" s="24" t="s">
        <v>41</v>
      </c>
      <c r="C160" s="25" t="s">
        <v>30</v>
      </c>
      <c r="D160" s="20" t="s">
        <v>54</v>
      </c>
      <c r="E160" s="30">
        <v>3</v>
      </c>
      <c r="F160" s="38"/>
      <c r="G160" s="38"/>
      <c r="H160" s="39"/>
      <c r="I160" s="37"/>
    </row>
    <row r="161" spans="1:9" x14ac:dyDescent="0.2">
      <c r="A161" s="23" t="s">
        <v>40</v>
      </c>
      <c r="B161" s="24" t="s">
        <v>41</v>
      </c>
      <c r="C161" s="25" t="s">
        <v>30</v>
      </c>
      <c r="D161" s="20" t="s">
        <v>54</v>
      </c>
      <c r="E161" s="30">
        <v>4</v>
      </c>
      <c r="F161" s="101"/>
      <c r="G161" s="101"/>
      <c r="H161" s="99"/>
      <c r="I161" s="100"/>
    </row>
    <row r="162" spans="1:9" x14ac:dyDescent="0.2">
      <c r="A162" s="23" t="s">
        <v>40</v>
      </c>
      <c r="B162" s="24" t="s">
        <v>41</v>
      </c>
      <c r="C162" s="25" t="s">
        <v>30</v>
      </c>
      <c r="D162" s="20" t="s">
        <v>54</v>
      </c>
      <c r="E162" s="30">
        <v>5</v>
      </c>
      <c r="F162" s="38"/>
      <c r="G162" s="38"/>
      <c r="H162" s="39"/>
      <c r="I162" s="37"/>
    </row>
    <row r="163" spans="1:9" x14ac:dyDescent="0.2">
      <c r="A163" s="23" t="s">
        <v>40</v>
      </c>
      <c r="B163" s="24" t="s">
        <v>41</v>
      </c>
      <c r="C163" s="25" t="s">
        <v>30</v>
      </c>
      <c r="D163" s="20" t="s">
        <v>54</v>
      </c>
      <c r="E163" s="30">
        <v>6</v>
      </c>
      <c r="F163" s="38"/>
      <c r="G163" s="38"/>
      <c r="H163" s="39"/>
      <c r="I163" s="37"/>
    </row>
    <row r="164" spans="1:9" x14ac:dyDescent="0.2">
      <c r="A164" s="23" t="s">
        <v>40</v>
      </c>
      <c r="B164" s="24" t="s">
        <v>41</v>
      </c>
      <c r="C164" s="25" t="s">
        <v>30</v>
      </c>
      <c r="D164" s="20" t="s">
        <v>54</v>
      </c>
      <c r="E164" s="30">
        <v>7</v>
      </c>
      <c r="F164" s="101"/>
      <c r="G164" s="101"/>
      <c r="H164" s="99"/>
      <c r="I164" s="100"/>
    </row>
    <row r="165" spans="1:9" x14ac:dyDescent="0.2">
      <c r="A165" s="23" t="s">
        <v>40</v>
      </c>
      <c r="B165" s="24" t="s">
        <v>41</v>
      </c>
      <c r="C165" s="25" t="s">
        <v>30</v>
      </c>
      <c r="D165" s="20" t="s">
        <v>54</v>
      </c>
      <c r="E165" s="30">
        <v>8</v>
      </c>
      <c r="F165" s="38"/>
      <c r="G165" s="38"/>
      <c r="H165" s="99"/>
      <c r="I165" s="100"/>
    </row>
    <row r="166" spans="1:9" x14ac:dyDescent="0.2">
      <c r="A166" s="23" t="s">
        <v>40</v>
      </c>
      <c r="B166" s="24" t="s">
        <v>41</v>
      </c>
      <c r="C166" s="25" t="s">
        <v>30</v>
      </c>
      <c r="D166" s="20" t="s">
        <v>54</v>
      </c>
      <c r="E166" s="30">
        <v>9</v>
      </c>
      <c r="F166" s="101"/>
      <c r="G166" s="101"/>
      <c r="H166" s="99"/>
      <c r="I166" s="100"/>
    </row>
    <row r="167" spans="1:9" x14ac:dyDescent="0.2">
      <c r="A167" s="23" t="s">
        <v>40</v>
      </c>
      <c r="B167" s="24" t="s">
        <v>41</v>
      </c>
      <c r="C167" s="25" t="s">
        <v>30</v>
      </c>
      <c r="D167" s="20" t="s">
        <v>54</v>
      </c>
      <c r="E167" s="30">
        <v>10</v>
      </c>
      <c r="F167" s="38"/>
      <c r="G167" s="38"/>
      <c r="H167" s="39"/>
      <c r="I167" s="37"/>
    </row>
    <row r="168" spans="1:9" x14ac:dyDescent="0.2">
      <c r="A168" s="23" t="s">
        <v>40</v>
      </c>
      <c r="B168" s="24" t="s">
        <v>41</v>
      </c>
      <c r="C168" s="25" t="s">
        <v>30</v>
      </c>
      <c r="D168" s="20" t="s">
        <v>54</v>
      </c>
      <c r="E168" s="30">
        <v>11</v>
      </c>
      <c r="F168" s="38"/>
      <c r="G168" s="38"/>
      <c r="H168" s="39"/>
      <c r="I168" s="37"/>
    </row>
    <row r="169" spans="1:9" x14ac:dyDescent="0.2">
      <c r="A169" s="23" t="s">
        <v>40</v>
      </c>
      <c r="B169" s="24" t="s">
        <v>41</v>
      </c>
      <c r="C169" s="25" t="s">
        <v>30</v>
      </c>
      <c r="D169" s="20" t="s">
        <v>54</v>
      </c>
      <c r="E169" s="30">
        <v>12</v>
      </c>
      <c r="F169" s="38"/>
      <c r="G169" s="38"/>
      <c r="H169" s="39"/>
      <c r="I169" s="37"/>
    </row>
    <row r="170" spans="1:9" x14ac:dyDescent="0.2">
      <c r="A170" s="23" t="s">
        <v>40</v>
      </c>
      <c r="B170" s="24" t="s">
        <v>41</v>
      </c>
      <c r="C170" s="25" t="s">
        <v>30</v>
      </c>
      <c r="D170" s="20" t="s">
        <v>54</v>
      </c>
      <c r="E170" s="30">
        <v>13</v>
      </c>
      <c r="F170" s="38"/>
      <c r="G170" s="38"/>
      <c r="H170" s="39"/>
      <c r="I170" s="37"/>
    </row>
  </sheetData>
  <sortState xmlns:xlrd2="http://schemas.microsoft.com/office/spreadsheetml/2017/richdata2" ref="F59:L60">
    <sortCondition ref="F59:F60"/>
  </sortState>
  <mergeCells count="46">
    <mergeCell ref="A50:A53"/>
    <mergeCell ref="B50:B53"/>
    <mergeCell ref="C50:C53"/>
    <mergeCell ref="D50:D53"/>
    <mergeCell ref="E50:E53"/>
    <mergeCell ref="A47:A49"/>
    <mergeCell ref="B47:B49"/>
    <mergeCell ref="C47:C49"/>
    <mergeCell ref="D47:D49"/>
    <mergeCell ref="E47:E49"/>
    <mergeCell ref="E69:E71"/>
    <mergeCell ref="A67:A68"/>
    <mergeCell ref="B67:B68"/>
    <mergeCell ref="C67:C68"/>
    <mergeCell ref="D67:D68"/>
    <mergeCell ref="E67:E68"/>
    <mergeCell ref="A1:L1"/>
    <mergeCell ref="E72:E74"/>
    <mergeCell ref="B72:B74"/>
    <mergeCell ref="A64:A66"/>
    <mergeCell ref="C64:C66"/>
    <mergeCell ref="E57:E60"/>
    <mergeCell ref="E54:E56"/>
    <mergeCell ref="E61:E63"/>
    <mergeCell ref="D64:D66"/>
    <mergeCell ref="B54:B56"/>
    <mergeCell ref="B61:B63"/>
    <mergeCell ref="C61:C63"/>
    <mergeCell ref="C57:C60"/>
    <mergeCell ref="E64:E66"/>
    <mergeCell ref="A54:A56"/>
    <mergeCell ref="A57:A60"/>
    <mergeCell ref="D72:D74"/>
    <mergeCell ref="C72:C74"/>
    <mergeCell ref="A72:A74"/>
    <mergeCell ref="D54:D56"/>
    <mergeCell ref="C54:C56"/>
    <mergeCell ref="B57:B60"/>
    <mergeCell ref="D57:D60"/>
    <mergeCell ref="D61:D63"/>
    <mergeCell ref="B64:B66"/>
    <mergeCell ref="A61:A63"/>
    <mergeCell ref="A69:A71"/>
    <mergeCell ref="B69:B71"/>
    <mergeCell ref="C69:C71"/>
    <mergeCell ref="D69:D71"/>
  </mergeCells>
  <phoneticPr fontId="0" type="noConversion"/>
  <pageMargins left="0.17" right="0.16" top="0.17" bottom="0.18" header="0.17" footer="0.18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L58"/>
  <sheetViews>
    <sheetView topLeftCell="A30" zoomScale="115" zoomScaleNormal="115" workbookViewId="0">
      <selection activeCell="H16" sqref="H16"/>
    </sheetView>
  </sheetViews>
  <sheetFormatPr baseColWidth="10" defaultColWidth="37.5703125" defaultRowHeight="12.75" x14ac:dyDescent="0.2"/>
  <cols>
    <col min="1" max="1" width="21.28515625" style="49" bestFit="1" customWidth="1"/>
    <col min="2" max="2" width="22" style="49" bestFit="1" customWidth="1"/>
    <col min="3" max="3" width="5.42578125" style="49" bestFit="1" customWidth="1"/>
    <col min="4" max="4" width="17.85546875" style="92" bestFit="1" customWidth="1"/>
    <col min="5" max="5" width="2" style="92" bestFit="1" customWidth="1"/>
    <col min="6" max="6" width="16.85546875" style="93" bestFit="1" customWidth="1"/>
    <col min="7" max="7" width="15" style="49" bestFit="1" customWidth="1"/>
    <col min="8" max="8" width="22.5703125" style="76" bestFit="1" customWidth="1"/>
    <col min="9" max="9" width="11.7109375" style="98" bestFit="1" customWidth="1"/>
    <col min="10" max="10" width="8" style="49" bestFit="1" customWidth="1"/>
    <col min="11" max="11" width="4.85546875" style="49" bestFit="1" customWidth="1"/>
    <col min="12" max="12" width="5" style="49" bestFit="1" customWidth="1"/>
    <col min="13" max="16384" width="37.5703125" style="49"/>
  </cols>
  <sheetData>
    <row r="1" spans="1:12" s="47" customFormat="1" ht="26.25" x14ac:dyDescent="0.2">
      <c r="A1" s="174" t="s">
        <v>104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3" spans="1:12" x14ac:dyDescent="0.2">
      <c r="C3" s="92"/>
      <c r="F3" s="97"/>
      <c r="J3" s="63" t="s">
        <v>37</v>
      </c>
      <c r="K3" s="63" t="s">
        <v>38</v>
      </c>
      <c r="L3" s="63" t="s">
        <v>39</v>
      </c>
    </row>
    <row r="4" spans="1:12" x14ac:dyDescent="0.2">
      <c r="A4" s="182" t="s">
        <v>55</v>
      </c>
      <c r="B4" s="157" t="s">
        <v>44</v>
      </c>
      <c r="C4" s="170" t="s">
        <v>35</v>
      </c>
      <c r="D4" s="160" t="s">
        <v>56</v>
      </c>
      <c r="E4" s="186">
        <v>1</v>
      </c>
      <c r="F4" s="101"/>
      <c r="G4" s="101"/>
      <c r="H4" s="99"/>
      <c r="I4" s="100"/>
      <c r="J4" s="96"/>
      <c r="K4" s="96"/>
      <c r="L4" s="96"/>
    </row>
    <row r="5" spans="1:12" x14ac:dyDescent="0.2">
      <c r="A5" s="182"/>
      <c r="B5" s="157"/>
      <c r="C5" s="170"/>
      <c r="D5" s="160"/>
      <c r="E5" s="186"/>
      <c r="F5" s="101"/>
      <c r="G5" s="101"/>
      <c r="H5" s="99"/>
      <c r="I5" s="100"/>
      <c r="J5" s="96"/>
      <c r="K5" s="96"/>
      <c r="L5" s="96"/>
    </row>
    <row r="6" spans="1:12" x14ac:dyDescent="0.2">
      <c r="A6" s="182"/>
      <c r="B6" s="157"/>
      <c r="C6" s="170"/>
      <c r="D6" s="160"/>
      <c r="E6" s="186"/>
      <c r="F6" s="102"/>
      <c r="G6" s="102"/>
      <c r="H6" s="99"/>
      <c r="I6" s="100"/>
      <c r="J6" s="96"/>
      <c r="K6" s="96"/>
      <c r="L6" s="96"/>
    </row>
    <row r="7" spans="1:12" x14ac:dyDescent="0.2">
      <c r="A7" s="182" t="s">
        <v>55</v>
      </c>
      <c r="B7" s="157" t="s">
        <v>44</v>
      </c>
      <c r="C7" s="170" t="s">
        <v>35</v>
      </c>
      <c r="D7" s="160" t="s">
        <v>56</v>
      </c>
      <c r="E7" s="185">
        <v>2</v>
      </c>
      <c r="F7" s="101"/>
      <c r="G7" s="101"/>
      <c r="H7" s="99"/>
      <c r="I7" s="100"/>
      <c r="J7" s="96"/>
      <c r="K7" s="96"/>
      <c r="L7" s="96"/>
    </row>
    <row r="8" spans="1:12" x14ac:dyDescent="0.2">
      <c r="A8" s="182"/>
      <c r="B8" s="157"/>
      <c r="C8" s="170"/>
      <c r="D8" s="160"/>
      <c r="E8" s="185"/>
      <c r="F8" s="101"/>
      <c r="G8" s="101"/>
      <c r="H8" s="99"/>
      <c r="I8" s="100"/>
      <c r="J8" s="96"/>
      <c r="K8" s="96"/>
      <c r="L8" s="96"/>
    </row>
    <row r="9" spans="1:12" x14ac:dyDescent="0.2">
      <c r="A9" s="182"/>
      <c r="B9" s="157"/>
      <c r="C9" s="170"/>
      <c r="D9" s="160"/>
      <c r="E9" s="185"/>
      <c r="F9" s="101"/>
      <c r="G9" s="101"/>
      <c r="H9" s="99"/>
      <c r="I9" s="100"/>
      <c r="J9" s="96"/>
      <c r="K9" s="96"/>
      <c r="L9" s="96"/>
    </row>
    <row r="10" spans="1:12" x14ac:dyDescent="0.2">
      <c r="A10" s="182" t="s">
        <v>55</v>
      </c>
      <c r="B10" s="157" t="s">
        <v>44</v>
      </c>
      <c r="C10" s="170" t="s">
        <v>35</v>
      </c>
      <c r="D10" s="160" t="s">
        <v>56</v>
      </c>
      <c r="E10" s="185">
        <v>3</v>
      </c>
      <c r="F10" s="101"/>
      <c r="G10" s="101"/>
      <c r="H10" s="99"/>
      <c r="I10" s="100"/>
    </row>
    <row r="11" spans="1:12" x14ac:dyDescent="0.2">
      <c r="A11" s="182"/>
      <c r="B11" s="157"/>
      <c r="C11" s="170"/>
      <c r="D11" s="160"/>
      <c r="E11" s="185"/>
      <c r="F11" s="101"/>
      <c r="G11" s="101"/>
      <c r="H11" s="99"/>
      <c r="I11" s="100"/>
    </row>
    <row r="12" spans="1:12" x14ac:dyDescent="0.2">
      <c r="A12" s="183"/>
      <c r="B12" s="158"/>
      <c r="C12" s="170"/>
      <c r="D12" s="184"/>
      <c r="E12" s="185"/>
      <c r="F12" s="101"/>
      <c r="G12" s="101"/>
      <c r="H12" s="99"/>
      <c r="I12" s="100"/>
    </row>
    <row r="13" spans="1:12" x14ac:dyDescent="0.2">
      <c r="A13" s="182" t="s">
        <v>55</v>
      </c>
      <c r="B13" s="157" t="s">
        <v>44</v>
      </c>
      <c r="C13" s="170" t="s">
        <v>35</v>
      </c>
      <c r="D13" s="160" t="s">
        <v>56</v>
      </c>
      <c r="E13" s="185">
        <v>4</v>
      </c>
      <c r="F13" s="101"/>
      <c r="G13" s="101"/>
      <c r="H13" s="99"/>
      <c r="I13" s="100"/>
      <c r="J13" s="41"/>
    </row>
    <row r="14" spans="1:12" x14ac:dyDescent="0.2">
      <c r="A14" s="182"/>
      <c r="B14" s="157"/>
      <c r="C14" s="170"/>
      <c r="D14" s="160"/>
      <c r="E14" s="185"/>
      <c r="F14" s="101"/>
      <c r="G14" s="101"/>
      <c r="H14" s="99"/>
      <c r="I14" s="100"/>
      <c r="J14" s="41"/>
    </row>
    <row r="15" spans="1:12" x14ac:dyDescent="0.2">
      <c r="A15" s="183"/>
      <c r="B15" s="158"/>
      <c r="C15" s="170"/>
      <c r="D15" s="184"/>
      <c r="E15" s="185"/>
      <c r="F15" s="102"/>
      <c r="G15" s="102"/>
      <c r="H15" s="99"/>
      <c r="I15" s="100"/>
      <c r="J15" s="41"/>
    </row>
    <row r="16" spans="1:12" x14ac:dyDescent="0.2">
      <c r="A16" s="157" t="s">
        <v>55</v>
      </c>
      <c r="B16" s="157" t="s">
        <v>44</v>
      </c>
      <c r="C16" s="170" t="s">
        <v>35</v>
      </c>
      <c r="D16" s="160" t="s">
        <v>57</v>
      </c>
      <c r="E16" s="186">
        <v>1</v>
      </c>
      <c r="F16" s="101"/>
      <c r="G16" s="101"/>
      <c r="H16" s="99"/>
      <c r="I16" s="100"/>
    </row>
    <row r="17" spans="1:9" x14ac:dyDescent="0.2">
      <c r="A17" s="157"/>
      <c r="B17" s="157"/>
      <c r="C17" s="170"/>
      <c r="D17" s="160"/>
      <c r="E17" s="186"/>
      <c r="F17" s="102"/>
      <c r="G17" s="102"/>
      <c r="H17" s="99"/>
      <c r="I17" s="100"/>
    </row>
    <row r="18" spans="1:9" x14ac:dyDescent="0.2">
      <c r="A18" s="157"/>
      <c r="B18" s="157"/>
      <c r="C18" s="170"/>
      <c r="D18" s="160"/>
      <c r="E18" s="186"/>
      <c r="F18" s="38"/>
      <c r="G18" s="38"/>
      <c r="H18" s="39"/>
      <c r="I18" s="37"/>
    </row>
    <row r="19" spans="1:9" x14ac:dyDescent="0.2">
      <c r="A19" s="158"/>
      <c r="B19" s="158"/>
      <c r="C19" s="170"/>
      <c r="D19" s="184"/>
      <c r="E19" s="186"/>
      <c r="F19" s="38"/>
      <c r="G19" s="38"/>
      <c r="H19" s="51"/>
      <c r="I19" s="37"/>
    </row>
    <row r="20" spans="1:9" x14ac:dyDescent="0.2">
      <c r="A20" s="157" t="s">
        <v>55</v>
      </c>
      <c r="B20" s="157" t="s">
        <v>44</v>
      </c>
      <c r="C20" s="172" t="s">
        <v>35</v>
      </c>
      <c r="D20" s="160" t="s">
        <v>57</v>
      </c>
      <c r="E20" s="185">
        <v>2</v>
      </c>
      <c r="F20" s="101"/>
      <c r="G20" s="101"/>
      <c r="H20" s="99"/>
      <c r="I20" s="100"/>
    </row>
    <row r="21" spans="1:9" x14ac:dyDescent="0.2">
      <c r="A21" s="157"/>
      <c r="B21" s="157"/>
      <c r="C21" s="172"/>
      <c r="D21" s="160"/>
      <c r="E21" s="185"/>
      <c r="F21" s="101"/>
      <c r="G21" s="101"/>
      <c r="H21" s="99"/>
      <c r="I21" s="100"/>
    </row>
    <row r="22" spans="1:9" x14ac:dyDescent="0.2">
      <c r="A22" s="158"/>
      <c r="B22" s="158"/>
      <c r="C22" s="172"/>
      <c r="D22" s="184"/>
      <c r="E22" s="185"/>
      <c r="F22" s="101"/>
      <c r="G22" s="101"/>
      <c r="H22" s="99"/>
      <c r="I22" s="100"/>
    </row>
    <row r="23" spans="1:9" x14ac:dyDescent="0.2">
      <c r="A23" s="157" t="s">
        <v>55</v>
      </c>
      <c r="B23" s="157" t="s">
        <v>44</v>
      </c>
      <c r="C23" s="170" t="s">
        <v>35</v>
      </c>
      <c r="D23" s="160" t="s">
        <v>57</v>
      </c>
      <c r="E23" s="185">
        <v>3</v>
      </c>
      <c r="F23" s="101"/>
      <c r="G23" s="101"/>
      <c r="H23" s="99"/>
      <c r="I23" s="100"/>
    </row>
    <row r="24" spans="1:9" x14ac:dyDescent="0.2">
      <c r="A24" s="157"/>
      <c r="B24" s="157"/>
      <c r="C24" s="170"/>
      <c r="D24" s="160"/>
      <c r="E24" s="185"/>
      <c r="F24" s="101"/>
      <c r="G24" s="101"/>
      <c r="H24" s="99"/>
      <c r="I24" s="100"/>
    </row>
    <row r="25" spans="1:9" x14ac:dyDescent="0.2">
      <c r="A25" s="157"/>
      <c r="B25" s="157"/>
      <c r="C25" s="170"/>
      <c r="D25" s="160"/>
      <c r="E25" s="185"/>
      <c r="F25" s="38"/>
      <c r="G25" s="38"/>
      <c r="H25" s="99"/>
      <c r="I25" s="37"/>
    </row>
    <row r="26" spans="1:9" x14ac:dyDescent="0.2">
      <c r="A26" s="157" t="s">
        <v>55</v>
      </c>
      <c r="B26" s="157" t="s">
        <v>44</v>
      </c>
      <c r="C26" s="170" t="s">
        <v>35</v>
      </c>
      <c r="D26" s="160" t="s">
        <v>57</v>
      </c>
      <c r="E26" s="185">
        <v>4</v>
      </c>
      <c r="F26" s="101"/>
      <c r="G26" s="101"/>
      <c r="H26" s="99"/>
      <c r="I26" s="100"/>
    </row>
    <row r="27" spans="1:9" x14ac:dyDescent="0.2">
      <c r="A27" s="157"/>
      <c r="B27" s="157"/>
      <c r="C27" s="170"/>
      <c r="D27" s="160"/>
      <c r="E27" s="185"/>
      <c r="F27" s="101"/>
      <c r="G27" s="101"/>
      <c r="H27" s="99"/>
      <c r="I27" s="100"/>
    </row>
    <row r="28" spans="1:9" x14ac:dyDescent="0.2">
      <c r="A28" s="157"/>
      <c r="B28" s="157"/>
      <c r="C28" s="170"/>
      <c r="D28" s="160"/>
      <c r="E28" s="185"/>
      <c r="F28" s="101"/>
      <c r="G28" s="101"/>
      <c r="H28" s="99"/>
      <c r="I28" s="100"/>
    </row>
    <row r="29" spans="1:9" x14ac:dyDescent="0.2">
      <c r="A29" s="157" t="s">
        <v>55</v>
      </c>
      <c r="B29" s="157" t="s">
        <v>44</v>
      </c>
      <c r="C29" s="172" t="s">
        <v>35</v>
      </c>
      <c r="D29" s="160" t="s">
        <v>57</v>
      </c>
      <c r="E29" s="185">
        <v>5</v>
      </c>
      <c r="F29" s="101"/>
      <c r="G29" s="101"/>
      <c r="H29" s="99"/>
      <c r="I29" s="100"/>
    </row>
    <row r="30" spans="1:9" x14ac:dyDescent="0.2">
      <c r="A30" s="157"/>
      <c r="B30" s="157"/>
      <c r="C30" s="172"/>
      <c r="D30" s="160"/>
      <c r="E30" s="185"/>
      <c r="F30" s="101"/>
      <c r="G30" s="101"/>
      <c r="H30" s="99"/>
      <c r="I30" s="100"/>
    </row>
    <row r="31" spans="1:9" x14ac:dyDescent="0.2">
      <c r="A31" s="158"/>
      <c r="B31" s="158"/>
      <c r="C31" s="172"/>
      <c r="D31" s="184"/>
      <c r="E31" s="185"/>
      <c r="F31" s="38"/>
      <c r="G31" s="38"/>
      <c r="H31" s="99"/>
      <c r="I31" s="37"/>
    </row>
    <row r="32" spans="1:9" x14ac:dyDescent="0.2">
      <c r="F32" s="97"/>
    </row>
    <row r="33" spans="1:12" x14ac:dyDescent="0.2">
      <c r="A33" s="182" t="s">
        <v>55</v>
      </c>
      <c r="B33" s="157" t="s">
        <v>44</v>
      </c>
      <c r="C33" s="170" t="s">
        <v>35</v>
      </c>
      <c r="D33" s="160" t="s">
        <v>58</v>
      </c>
      <c r="E33" s="187">
        <v>1</v>
      </c>
      <c r="F33" s="101"/>
      <c r="G33" s="101"/>
      <c r="H33" s="99"/>
      <c r="I33" s="100"/>
      <c r="J33" s="96"/>
      <c r="K33" s="96"/>
      <c r="L33" s="96"/>
    </row>
    <row r="34" spans="1:12" x14ac:dyDescent="0.2">
      <c r="A34" s="183"/>
      <c r="B34" s="158"/>
      <c r="C34" s="170"/>
      <c r="D34" s="184"/>
      <c r="E34" s="187"/>
      <c r="F34" s="101"/>
      <c r="G34" s="101"/>
      <c r="H34" s="99"/>
      <c r="I34" s="100"/>
      <c r="J34" s="96"/>
      <c r="K34" s="96"/>
      <c r="L34" s="96"/>
    </row>
    <row r="35" spans="1:12" x14ac:dyDescent="0.2">
      <c r="A35" s="182" t="s">
        <v>55</v>
      </c>
      <c r="B35" s="157" t="s">
        <v>44</v>
      </c>
      <c r="C35" s="170" t="s">
        <v>35</v>
      </c>
      <c r="D35" s="160" t="s">
        <v>58</v>
      </c>
      <c r="E35" s="188">
        <v>2</v>
      </c>
      <c r="F35" s="101"/>
      <c r="G35" s="101"/>
      <c r="H35" s="99"/>
      <c r="I35" s="100"/>
      <c r="J35" s="96"/>
      <c r="K35" s="96"/>
      <c r="L35" s="96"/>
    </row>
    <row r="36" spans="1:12" x14ac:dyDescent="0.2">
      <c r="A36" s="183"/>
      <c r="B36" s="158"/>
      <c r="C36" s="170"/>
      <c r="D36" s="184"/>
      <c r="E36" s="188"/>
      <c r="F36" s="101"/>
      <c r="G36" s="101"/>
      <c r="H36" s="99"/>
      <c r="I36" s="100"/>
      <c r="J36" s="96"/>
      <c r="K36" s="96"/>
      <c r="L36" s="96"/>
    </row>
    <row r="37" spans="1:12" x14ac:dyDescent="0.2">
      <c r="A37" s="182" t="s">
        <v>55</v>
      </c>
      <c r="B37" s="157" t="s">
        <v>44</v>
      </c>
      <c r="C37" s="170" t="s">
        <v>35</v>
      </c>
      <c r="D37" s="160" t="s">
        <v>58</v>
      </c>
      <c r="E37" s="188">
        <v>3</v>
      </c>
      <c r="F37" s="108"/>
      <c r="G37" s="108"/>
      <c r="H37" s="107"/>
      <c r="I37" s="106"/>
      <c r="J37" s="105"/>
      <c r="K37" s="105"/>
      <c r="L37" s="52"/>
    </row>
    <row r="38" spans="1:12" x14ac:dyDescent="0.2">
      <c r="A38" s="183"/>
      <c r="B38" s="158"/>
      <c r="C38" s="170"/>
      <c r="D38" s="184"/>
      <c r="E38" s="188"/>
      <c r="F38" s="108"/>
      <c r="G38" s="108"/>
      <c r="H38" s="107"/>
      <c r="I38" s="106"/>
      <c r="J38" s="105"/>
      <c r="K38" s="105"/>
      <c r="L38" s="52"/>
    </row>
    <row r="39" spans="1:12" x14ac:dyDescent="0.2">
      <c r="A39" s="182" t="s">
        <v>55</v>
      </c>
      <c r="B39" s="157" t="s">
        <v>44</v>
      </c>
      <c r="C39" s="170" t="s">
        <v>35</v>
      </c>
      <c r="D39" s="160" t="s">
        <v>58</v>
      </c>
      <c r="E39" s="188">
        <v>4</v>
      </c>
      <c r="F39" s="108"/>
      <c r="G39" s="108"/>
      <c r="H39" s="107"/>
      <c r="I39" s="106"/>
    </row>
    <row r="40" spans="1:12" x14ac:dyDescent="0.2">
      <c r="A40" s="183"/>
      <c r="B40" s="158"/>
      <c r="C40" s="170"/>
      <c r="D40" s="184"/>
      <c r="E40" s="188"/>
      <c r="F40" s="108"/>
      <c r="G40" s="108"/>
      <c r="H40" s="107"/>
      <c r="I40" s="106"/>
    </row>
    <row r="41" spans="1:12" x14ac:dyDescent="0.2">
      <c r="A41" s="182" t="s">
        <v>55</v>
      </c>
      <c r="B41" s="157" t="s">
        <v>44</v>
      </c>
      <c r="C41" s="170" t="s">
        <v>35</v>
      </c>
      <c r="D41" s="160" t="s">
        <v>58</v>
      </c>
      <c r="E41" s="186">
        <v>1</v>
      </c>
      <c r="F41" s="101"/>
      <c r="G41" s="101"/>
      <c r="H41" s="99"/>
      <c r="I41" s="100"/>
      <c r="J41" s="105"/>
      <c r="K41" s="105"/>
      <c r="L41" s="105"/>
    </row>
    <row r="42" spans="1:12" x14ac:dyDescent="0.2">
      <c r="A42" s="183"/>
      <c r="B42" s="158"/>
      <c r="C42" s="170"/>
      <c r="D42" s="184"/>
      <c r="E42" s="186"/>
      <c r="F42" s="102"/>
      <c r="G42" s="102"/>
      <c r="H42" s="99"/>
      <c r="I42" s="100"/>
      <c r="J42" s="105"/>
      <c r="K42" s="105"/>
      <c r="L42" s="105"/>
    </row>
    <row r="43" spans="1:12" x14ac:dyDescent="0.2">
      <c r="A43" s="182" t="s">
        <v>55</v>
      </c>
      <c r="B43" s="157" t="s">
        <v>44</v>
      </c>
      <c r="C43" s="170" t="s">
        <v>35</v>
      </c>
      <c r="D43" s="160" t="s">
        <v>58</v>
      </c>
      <c r="E43" s="185">
        <v>2</v>
      </c>
      <c r="F43" s="101"/>
      <c r="G43" s="101"/>
      <c r="H43" s="99"/>
      <c r="I43" s="100"/>
      <c r="J43" s="52"/>
      <c r="K43" s="52"/>
      <c r="L43" s="52"/>
    </row>
    <row r="44" spans="1:12" x14ac:dyDescent="0.2">
      <c r="A44" s="183"/>
      <c r="B44" s="158"/>
      <c r="C44" s="170"/>
      <c r="D44" s="184"/>
      <c r="E44" s="185"/>
      <c r="F44" s="102"/>
      <c r="G44" s="102"/>
      <c r="H44" s="99"/>
      <c r="I44" s="100"/>
      <c r="J44" s="52"/>
      <c r="K44" s="52"/>
      <c r="L44" s="52"/>
    </row>
    <row r="45" spans="1:12" x14ac:dyDescent="0.2">
      <c r="A45" s="182" t="s">
        <v>55</v>
      </c>
      <c r="B45" s="157" t="s">
        <v>44</v>
      </c>
      <c r="C45" s="170" t="s">
        <v>35</v>
      </c>
      <c r="D45" s="160" t="s">
        <v>59</v>
      </c>
      <c r="E45" s="187">
        <v>1</v>
      </c>
      <c r="F45" s="108"/>
      <c r="G45" s="108"/>
      <c r="H45" s="39"/>
      <c r="I45" s="37"/>
      <c r="J45" s="52"/>
    </row>
    <row r="46" spans="1:12" x14ac:dyDescent="0.2">
      <c r="A46" s="183"/>
      <c r="B46" s="158"/>
      <c r="C46" s="170"/>
      <c r="D46" s="184"/>
      <c r="E46" s="187"/>
      <c r="F46" s="44"/>
      <c r="G46" s="44"/>
      <c r="H46" s="39"/>
      <c r="I46" s="37"/>
      <c r="J46" s="52"/>
    </row>
    <row r="47" spans="1:12" x14ac:dyDescent="0.2">
      <c r="A47" s="182" t="s">
        <v>55</v>
      </c>
      <c r="B47" s="157" t="s">
        <v>44</v>
      </c>
      <c r="C47" s="170" t="s">
        <v>35</v>
      </c>
      <c r="D47" s="160" t="s">
        <v>59</v>
      </c>
      <c r="E47" s="188">
        <v>2</v>
      </c>
      <c r="F47" s="108"/>
      <c r="G47" s="108"/>
      <c r="H47" s="107"/>
      <c r="I47" s="106"/>
      <c r="J47" s="52"/>
    </row>
    <row r="48" spans="1:12" x14ac:dyDescent="0.2">
      <c r="A48" s="183"/>
      <c r="B48" s="158"/>
      <c r="C48" s="170"/>
      <c r="D48" s="184"/>
      <c r="E48" s="188"/>
      <c r="F48" s="108"/>
      <c r="G48" s="108"/>
      <c r="H48" s="107"/>
      <c r="I48" s="106"/>
      <c r="J48" s="52"/>
    </row>
    <row r="49" spans="1:10" x14ac:dyDescent="0.2">
      <c r="A49" s="182" t="s">
        <v>55</v>
      </c>
      <c r="B49" s="157" t="s">
        <v>44</v>
      </c>
      <c r="C49" s="170" t="s">
        <v>35</v>
      </c>
      <c r="D49" s="160" t="s">
        <v>59</v>
      </c>
      <c r="E49" s="188">
        <v>3</v>
      </c>
      <c r="F49" s="44"/>
      <c r="G49" s="44"/>
      <c r="H49" s="39"/>
      <c r="I49" s="37"/>
      <c r="J49" s="52"/>
    </row>
    <row r="50" spans="1:10" x14ac:dyDescent="0.2">
      <c r="A50" s="183"/>
      <c r="B50" s="158"/>
      <c r="C50" s="170"/>
      <c r="D50" s="184"/>
      <c r="E50" s="188"/>
      <c r="F50" s="38"/>
      <c r="G50" s="38"/>
      <c r="H50" s="39"/>
      <c r="I50" s="37"/>
      <c r="J50" s="52"/>
    </row>
    <row r="51" spans="1:10" x14ac:dyDescent="0.2">
      <c r="A51" s="182" t="s">
        <v>55</v>
      </c>
      <c r="B51" s="157" t="s">
        <v>44</v>
      </c>
      <c r="C51" s="170" t="s">
        <v>35</v>
      </c>
      <c r="D51" s="160" t="s">
        <v>59</v>
      </c>
      <c r="E51" s="188">
        <v>4</v>
      </c>
      <c r="F51" s="108"/>
      <c r="G51" s="108"/>
      <c r="H51" s="107"/>
      <c r="I51" s="106"/>
      <c r="J51" s="52"/>
    </row>
    <row r="52" spans="1:10" x14ac:dyDescent="0.2">
      <c r="A52" s="183"/>
      <c r="B52" s="158"/>
      <c r="C52" s="170"/>
      <c r="D52" s="184"/>
      <c r="E52" s="188"/>
      <c r="F52" s="108"/>
      <c r="G52" s="108"/>
      <c r="H52" s="107"/>
      <c r="I52" s="106"/>
      <c r="J52" s="52"/>
    </row>
    <row r="53" spans="1:10" x14ac:dyDescent="0.2">
      <c r="A53" s="182" t="s">
        <v>55</v>
      </c>
      <c r="B53" s="157" t="s">
        <v>44</v>
      </c>
      <c r="C53" s="170" t="s">
        <v>35</v>
      </c>
      <c r="D53" s="160" t="s">
        <v>59</v>
      </c>
      <c r="E53" s="188">
        <v>5</v>
      </c>
      <c r="F53" s="108"/>
      <c r="G53" s="108"/>
      <c r="H53" s="107"/>
      <c r="I53" s="106"/>
      <c r="J53" s="52"/>
    </row>
    <row r="54" spans="1:10" x14ac:dyDescent="0.2">
      <c r="A54" s="183"/>
      <c r="B54" s="158"/>
      <c r="C54" s="170"/>
      <c r="D54" s="184"/>
      <c r="E54" s="188"/>
      <c r="F54" s="108"/>
      <c r="G54" s="108"/>
      <c r="H54" s="107"/>
      <c r="I54" s="106"/>
      <c r="J54" s="52"/>
    </row>
    <row r="55" spans="1:10" x14ac:dyDescent="0.2">
      <c r="A55" s="182" t="s">
        <v>55</v>
      </c>
      <c r="B55" s="157" t="s">
        <v>44</v>
      </c>
      <c r="C55" s="170" t="s">
        <v>35</v>
      </c>
      <c r="D55" s="160" t="s">
        <v>59</v>
      </c>
      <c r="E55" s="188">
        <v>6</v>
      </c>
      <c r="F55" s="108"/>
      <c r="G55" s="108"/>
      <c r="H55" s="107"/>
      <c r="I55" s="106"/>
      <c r="J55" s="52"/>
    </row>
    <row r="56" spans="1:10" x14ac:dyDescent="0.2">
      <c r="A56" s="183"/>
      <c r="B56" s="158"/>
      <c r="C56" s="170"/>
      <c r="D56" s="184"/>
      <c r="E56" s="188"/>
      <c r="F56" s="108"/>
      <c r="G56" s="108"/>
      <c r="H56" s="107"/>
      <c r="I56" s="106"/>
      <c r="J56" s="52"/>
    </row>
    <row r="57" spans="1:10" x14ac:dyDescent="0.2">
      <c r="F57" s="109"/>
      <c r="G57" s="110"/>
    </row>
    <row r="58" spans="1:10" x14ac:dyDescent="0.2">
      <c r="F58" s="109"/>
      <c r="G58" s="110"/>
    </row>
  </sheetData>
  <mergeCells count="106">
    <mergeCell ref="B39:B40"/>
    <mergeCell ref="C39:C40"/>
    <mergeCell ref="D39:D40"/>
    <mergeCell ref="E39:E40"/>
    <mergeCell ref="B41:B42"/>
    <mergeCell ref="C41:C42"/>
    <mergeCell ref="D41:D42"/>
    <mergeCell ref="E41:E42"/>
    <mergeCell ref="B43:B44"/>
    <mergeCell ref="C43:C44"/>
    <mergeCell ref="D43:D44"/>
    <mergeCell ref="E43:E44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51:A52"/>
    <mergeCell ref="B51:B52"/>
    <mergeCell ref="C51:C52"/>
    <mergeCell ref="D51:D52"/>
    <mergeCell ref="A45:A46"/>
    <mergeCell ref="B45:B46"/>
    <mergeCell ref="C45:C46"/>
    <mergeCell ref="D45:D46"/>
    <mergeCell ref="E45:E46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A33:A34"/>
    <mergeCell ref="B33:B34"/>
    <mergeCell ref="C33:C34"/>
    <mergeCell ref="D33:D34"/>
    <mergeCell ref="E33:E34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A10:A12"/>
    <mergeCell ref="B10:B12"/>
    <mergeCell ref="C10:C12"/>
    <mergeCell ref="D10:D12"/>
    <mergeCell ref="B4:B6"/>
    <mergeCell ref="A4:A6"/>
    <mergeCell ref="E10:E12"/>
    <mergeCell ref="E7:E9"/>
    <mergeCell ref="E4:E6"/>
    <mergeCell ref="D4:D6"/>
    <mergeCell ref="A7:A9"/>
    <mergeCell ref="B7:B9"/>
    <mergeCell ref="C7:C9"/>
    <mergeCell ref="D7:D9"/>
    <mergeCell ref="C4:C6"/>
    <mergeCell ref="A23:A25"/>
    <mergeCell ref="A20:A22"/>
    <mergeCell ref="B20:B22"/>
    <mergeCell ref="C23:C25"/>
    <mergeCell ref="D16:D19"/>
    <mergeCell ref="E16:E19"/>
    <mergeCell ref="A16:A19"/>
    <mergeCell ref="E20:E22"/>
    <mergeCell ref="B16:B19"/>
    <mergeCell ref="C16:C19"/>
    <mergeCell ref="A39:A40"/>
    <mergeCell ref="A41:A42"/>
    <mergeCell ref="A43:A44"/>
    <mergeCell ref="A1:L1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A13:A15"/>
    <mergeCell ref="B13:B15"/>
    <mergeCell ref="C13:C15"/>
    <mergeCell ref="D13:D15"/>
    <mergeCell ref="E13:E15"/>
    <mergeCell ref="E23:E25"/>
    <mergeCell ref="D20:D22"/>
    <mergeCell ref="B23:B25"/>
    <mergeCell ref="D23:D25"/>
    <mergeCell ref="C20:C22"/>
  </mergeCells>
  <phoneticPr fontId="0" type="noConversion"/>
  <pageMargins left="0.47244094488188981" right="0.31496062992125984" top="0.23622047244094491" bottom="0.98425196850393704" header="0.27559055118110237" footer="0.51181102362204722"/>
  <pageSetup paperSize="9" scale="64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N86"/>
  <sheetViews>
    <sheetView zoomScale="85" zoomScaleNormal="85" workbookViewId="0">
      <pane ySplit="3" topLeftCell="A10" activePane="bottomLeft" state="frozen"/>
      <selection pane="bottomLeft" activeCell="F3" sqref="F3"/>
    </sheetView>
  </sheetViews>
  <sheetFormatPr baseColWidth="10" defaultColWidth="60.28515625" defaultRowHeight="12.75" x14ac:dyDescent="0.2"/>
  <cols>
    <col min="1" max="1" width="21.85546875" style="47" bestFit="1" customWidth="1"/>
    <col min="2" max="2" width="22.42578125" style="47" customWidth="1"/>
    <col min="3" max="3" width="8.42578125" style="47" bestFit="1" customWidth="1"/>
    <col min="4" max="4" width="11.42578125" style="47" bestFit="1" customWidth="1"/>
    <col min="5" max="5" width="3.140625" style="95" bestFit="1" customWidth="1"/>
    <col min="6" max="6" width="16.7109375" style="95" bestFit="1" customWidth="1"/>
    <col min="7" max="7" width="20" style="94" bestFit="1" customWidth="1"/>
    <col min="8" max="8" width="22.5703125" style="85" bestFit="1" customWidth="1"/>
    <col min="9" max="9" width="11.85546875" style="61" bestFit="1" customWidth="1"/>
    <col min="10" max="10" width="11.85546875" style="81" bestFit="1" customWidth="1"/>
    <col min="11" max="11" width="5" style="81" bestFit="1" customWidth="1"/>
    <col min="12" max="12" width="5.140625" style="81" bestFit="1" customWidth="1"/>
    <col min="13" max="13" width="4.140625" style="47" bestFit="1" customWidth="1"/>
    <col min="14" max="16384" width="60.28515625" style="47"/>
  </cols>
  <sheetData>
    <row r="1" spans="1:14" ht="26.25" x14ac:dyDescent="0.2">
      <c r="A1" s="190" t="s">
        <v>105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9"/>
      <c r="B2" s="57"/>
      <c r="C2" s="57"/>
      <c r="D2" s="58"/>
      <c r="E2" s="58"/>
      <c r="F2" s="58"/>
      <c r="G2" s="58"/>
      <c r="H2" s="80"/>
      <c r="J2" s="67"/>
      <c r="L2" s="194" t="s">
        <v>97</v>
      </c>
      <c r="M2" s="194"/>
      <c r="N2" s="194"/>
    </row>
    <row r="3" spans="1:14" x14ac:dyDescent="0.2">
      <c r="A3" s="79"/>
      <c r="B3" s="57"/>
      <c r="C3" s="57"/>
      <c r="D3" s="58"/>
      <c r="E3" s="47"/>
      <c r="F3" s="36">
        <v>45631</v>
      </c>
      <c r="G3" s="58"/>
      <c r="H3" s="80"/>
      <c r="J3" s="63" t="s">
        <v>37</v>
      </c>
      <c r="K3" s="63" t="s">
        <v>38</v>
      </c>
      <c r="L3" s="63" t="s">
        <v>39</v>
      </c>
      <c r="M3" s="82" t="s">
        <v>65</v>
      </c>
    </row>
    <row r="4" spans="1:14" x14ac:dyDescent="0.2">
      <c r="A4" s="24" t="s">
        <v>55</v>
      </c>
      <c r="B4" s="24" t="s">
        <v>41</v>
      </c>
      <c r="C4" s="25" t="s">
        <v>30</v>
      </c>
      <c r="D4" s="20" t="s">
        <v>60</v>
      </c>
      <c r="E4" s="22">
        <v>1</v>
      </c>
      <c r="F4" s="38" t="s">
        <v>242</v>
      </c>
      <c r="G4" s="38" t="s">
        <v>241</v>
      </c>
      <c r="H4" s="39" t="s">
        <v>5</v>
      </c>
      <c r="I4" s="37" t="s">
        <v>240</v>
      </c>
      <c r="J4" s="41" t="str">
        <f>"6943876"</f>
        <v>6943876</v>
      </c>
      <c r="K4" s="41" t="str">
        <f>"18"</f>
        <v>18</v>
      </c>
      <c r="L4" s="41" t="str">
        <f>"1875"</f>
        <v>1875</v>
      </c>
      <c r="M4" s="83"/>
    </row>
    <row r="5" spans="1:14" x14ac:dyDescent="0.2">
      <c r="A5" s="24" t="s">
        <v>55</v>
      </c>
      <c r="B5" s="24" t="s">
        <v>41</v>
      </c>
      <c r="C5" s="25" t="s">
        <v>30</v>
      </c>
      <c r="D5" s="20" t="s">
        <v>60</v>
      </c>
      <c r="E5" s="122">
        <v>2</v>
      </c>
      <c r="F5" s="38" t="s">
        <v>239</v>
      </c>
      <c r="G5" s="38" t="s">
        <v>238</v>
      </c>
      <c r="H5" s="39" t="s">
        <v>1</v>
      </c>
      <c r="I5" s="37" t="s">
        <v>237</v>
      </c>
      <c r="J5" s="41" t="str">
        <f>"3831029"</f>
        <v>3831029</v>
      </c>
      <c r="K5" s="41" t="str">
        <f>"16"</f>
        <v>16</v>
      </c>
      <c r="L5" s="41" t="str">
        <f>"1698"</f>
        <v>1698</v>
      </c>
      <c r="M5" s="83"/>
    </row>
    <row r="6" spans="1:14" x14ac:dyDescent="0.2">
      <c r="A6" s="24" t="s">
        <v>55</v>
      </c>
      <c r="B6" s="24" t="s">
        <v>41</v>
      </c>
      <c r="C6" s="25" t="s">
        <v>30</v>
      </c>
      <c r="D6" s="20" t="s">
        <v>60</v>
      </c>
      <c r="E6" s="122">
        <v>3</v>
      </c>
      <c r="F6" s="38" t="s">
        <v>236</v>
      </c>
      <c r="G6" s="38" t="s">
        <v>235</v>
      </c>
      <c r="H6" s="39" t="s">
        <v>1</v>
      </c>
      <c r="I6" s="37" t="s">
        <v>234</v>
      </c>
      <c r="J6" s="41" t="str">
        <f>"6020693"</f>
        <v>6020693</v>
      </c>
      <c r="K6" s="41" t="str">
        <f>"13"</f>
        <v>13</v>
      </c>
      <c r="L6" s="41" t="str">
        <f>"1356"</f>
        <v>1356</v>
      </c>
      <c r="M6" s="83"/>
    </row>
    <row r="7" spans="1:14" x14ac:dyDescent="0.2">
      <c r="A7" s="24" t="s">
        <v>55</v>
      </c>
      <c r="B7" s="24" t="s">
        <v>41</v>
      </c>
      <c r="C7" s="25" t="s">
        <v>30</v>
      </c>
      <c r="D7" s="20" t="s">
        <v>60</v>
      </c>
      <c r="E7" s="122">
        <v>4</v>
      </c>
      <c r="F7" s="38" t="s">
        <v>233</v>
      </c>
      <c r="G7" s="38" t="s">
        <v>232</v>
      </c>
      <c r="H7" s="39" t="s">
        <v>2</v>
      </c>
      <c r="I7" s="37" t="s">
        <v>231</v>
      </c>
      <c r="J7" s="41" t="str">
        <f>""</f>
        <v/>
      </c>
      <c r="K7" s="41" t="str">
        <f>""</f>
        <v/>
      </c>
      <c r="L7" s="41" t="str">
        <f>""</f>
        <v/>
      </c>
      <c r="M7" s="83"/>
    </row>
    <row r="8" spans="1:14" x14ac:dyDescent="0.2">
      <c r="A8" s="24" t="s">
        <v>55</v>
      </c>
      <c r="B8" s="24" t="s">
        <v>41</v>
      </c>
      <c r="C8" s="25" t="s">
        <v>30</v>
      </c>
      <c r="D8" s="20" t="s">
        <v>60</v>
      </c>
      <c r="E8" s="122">
        <v>5</v>
      </c>
      <c r="F8" s="38" t="s">
        <v>89</v>
      </c>
      <c r="G8" s="38" t="s">
        <v>74</v>
      </c>
      <c r="H8" s="39" t="s">
        <v>5</v>
      </c>
      <c r="I8" s="37" t="s">
        <v>170</v>
      </c>
      <c r="J8" s="41" t="str">
        <f>""</f>
        <v/>
      </c>
      <c r="K8" s="41" t="str">
        <f>""</f>
        <v/>
      </c>
      <c r="L8" s="41" t="str">
        <f>""</f>
        <v/>
      </c>
      <c r="M8" s="83"/>
    </row>
    <row r="9" spans="1:14" x14ac:dyDescent="0.2">
      <c r="A9" s="24" t="s">
        <v>55</v>
      </c>
      <c r="B9" s="24" t="s">
        <v>41</v>
      </c>
      <c r="C9" s="25" t="s">
        <v>30</v>
      </c>
      <c r="D9" s="20" t="s">
        <v>60</v>
      </c>
      <c r="E9" s="132">
        <v>6</v>
      </c>
      <c r="F9" s="38" t="s">
        <v>73</v>
      </c>
      <c r="G9" s="38" t="s">
        <v>88</v>
      </c>
      <c r="H9" s="39" t="s">
        <v>4</v>
      </c>
      <c r="I9" s="37" t="s">
        <v>171</v>
      </c>
      <c r="J9" s="133" t="str">
        <f>""</f>
        <v/>
      </c>
      <c r="K9" s="41" t="str">
        <f>"11"</f>
        <v>11</v>
      </c>
      <c r="L9" s="41" t="str">
        <f>""</f>
        <v/>
      </c>
      <c r="M9" s="83"/>
    </row>
    <row r="10" spans="1:14" x14ac:dyDescent="0.2">
      <c r="A10" s="24" t="s">
        <v>55</v>
      </c>
      <c r="B10" s="24" t="s">
        <v>41</v>
      </c>
      <c r="C10" s="25" t="s">
        <v>30</v>
      </c>
      <c r="D10" s="20" t="s">
        <v>60</v>
      </c>
      <c r="E10" s="132">
        <v>7</v>
      </c>
      <c r="F10" s="38" t="s">
        <v>75</v>
      </c>
      <c r="G10" s="38" t="s">
        <v>76</v>
      </c>
      <c r="H10" s="39" t="s">
        <v>77</v>
      </c>
      <c r="I10" s="37" t="s">
        <v>186</v>
      </c>
      <c r="J10" s="133" t="str">
        <f>"6941707"</f>
        <v>6941707</v>
      </c>
      <c r="K10" s="41" t="str">
        <f>"10"</f>
        <v>10</v>
      </c>
      <c r="L10" s="41" t="str">
        <f>"1036"</f>
        <v>1036</v>
      </c>
      <c r="M10" s="83"/>
    </row>
    <row r="11" spans="1:14" x14ac:dyDescent="0.2">
      <c r="A11" s="24" t="s">
        <v>55</v>
      </c>
      <c r="B11" s="24" t="s">
        <v>41</v>
      </c>
      <c r="C11" s="25" t="s">
        <v>30</v>
      </c>
      <c r="D11" s="20" t="s">
        <v>60</v>
      </c>
      <c r="E11" s="132">
        <v>8</v>
      </c>
      <c r="F11" s="101" t="s">
        <v>90</v>
      </c>
      <c r="G11" s="101" t="s">
        <v>79</v>
      </c>
      <c r="H11" s="99" t="s">
        <v>1</v>
      </c>
      <c r="I11" s="100" t="s">
        <v>185</v>
      </c>
      <c r="J11" s="133"/>
      <c r="K11" s="41"/>
      <c r="L11" s="41"/>
      <c r="M11" s="83"/>
    </row>
    <row r="12" spans="1:14" x14ac:dyDescent="0.2">
      <c r="A12" s="24" t="s">
        <v>55</v>
      </c>
      <c r="B12" s="24" t="s">
        <v>41</v>
      </c>
      <c r="C12" s="25" t="s">
        <v>30</v>
      </c>
      <c r="D12" s="20" t="s">
        <v>60</v>
      </c>
      <c r="E12" s="132">
        <v>9</v>
      </c>
      <c r="F12" s="38" t="s">
        <v>230</v>
      </c>
      <c r="G12" s="38" t="s">
        <v>229</v>
      </c>
      <c r="H12" s="39" t="s">
        <v>1</v>
      </c>
      <c r="I12" s="37" t="s">
        <v>228</v>
      </c>
      <c r="J12" s="133" t="str">
        <f>""</f>
        <v/>
      </c>
      <c r="K12" s="41" t="str">
        <f>""</f>
        <v/>
      </c>
      <c r="L12" s="41" t="str">
        <f>"750"</f>
        <v>750</v>
      </c>
      <c r="M12" s="83"/>
    </row>
    <row r="13" spans="1:14" x14ac:dyDescent="0.2">
      <c r="A13" s="24" t="s">
        <v>55</v>
      </c>
      <c r="B13" s="24" t="s">
        <v>41</v>
      </c>
      <c r="C13" s="25" t="s">
        <v>30</v>
      </c>
      <c r="D13" s="20" t="s">
        <v>60</v>
      </c>
      <c r="E13" s="132">
        <v>10</v>
      </c>
      <c r="F13" s="38" t="s">
        <v>227</v>
      </c>
      <c r="G13" s="38" t="s">
        <v>79</v>
      </c>
      <c r="H13" s="39" t="s">
        <v>217</v>
      </c>
      <c r="I13" s="37" t="s">
        <v>226</v>
      </c>
      <c r="J13" s="133" t="str">
        <f>""</f>
        <v/>
      </c>
      <c r="K13" s="41" t="str">
        <f>""</f>
        <v/>
      </c>
      <c r="L13" s="41" t="str">
        <f>""</f>
        <v/>
      </c>
      <c r="M13" s="83"/>
    </row>
    <row r="14" spans="1:14" x14ac:dyDescent="0.2">
      <c r="A14" s="24" t="s">
        <v>55</v>
      </c>
      <c r="B14" s="24" t="s">
        <v>41</v>
      </c>
      <c r="C14" s="25" t="s">
        <v>30</v>
      </c>
      <c r="D14" s="20" t="s">
        <v>60</v>
      </c>
      <c r="E14" s="132">
        <v>11</v>
      </c>
      <c r="F14" s="38" t="s">
        <v>179</v>
      </c>
      <c r="G14" s="38" t="s">
        <v>180</v>
      </c>
      <c r="H14" s="39" t="s">
        <v>1</v>
      </c>
      <c r="I14" s="37" t="s">
        <v>181</v>
      </c>
      <c r="J14" s="133" t="str">
        <f>"6943906"</f>
        <v>6943906</v>
      </c>
      <c r="K14" s="41" t="str">
        <f>"798"</f>
        <v>798</v>
      </c>
      <c r="L14" s="41" t="str">
        <f>"798"</f>
        <v>798</v>
      </c>
      <c r="M14" s="83"/>
    </row>
    <row r="15" spans="1:14" x14ac:dyDescent="0.2">
      <c r="A15" s="24" t="s">
        <v>55</v>
      </c>
      <c r="B15" s="24" t="s">
        <v>41</v>
      </c>
      <c r="C15" s="25" t="s">
        <v>30</v>
      </c>
      <c r="D15" s="20" t="s">
        <v>60</v>
      </c>
      <c r="E15" s="132">
        <v>12</v>
      </c>
      <c r="F15" s="38" t="s">
        <v>7</v>
      </c>
      <c r="G15" s="38" t="s">
        <v>8</v>
      </c>
      <c r="H15" s="39" t="s">
        <v>1</v>
      </c>
      <c r="I15" s="37" t="s">
        <v>193</v>
      </c>
      <c r="J15" s="133" t="str">
        <f>"7721568"</f>
        <v>7721568</v>
      </c>
      <c r="K15" s="41" t="str">
        <f>"6"</f>
        <v>6</v>
      </c>
      <c r="L15" s="41" t="str">
        <f>"634"</f>
        <v>634</v>
      </c>
      <c r="M15" s="83"/>
    </row>
    <row r="16" spans="1:14" x14ac:dyDescent="0.2">
      <c r="A16" s="24" t="s">
        <v>55</v>
      </c>
      <c r="B16" s="24" t="s">
        <v>41</v>
      </c>
      <c r="C16" s="25" t="s">
        <v>30</v>
      </c>
      <c r="D16" s="20" t="s">
        <v>60</v>
      </c>
      <c r="E16" s="132">
        <v>13</v>
      </c>
      <c r="F16" s="38" t="s">
        <v>174</v>
      </c>
      <c r="G16" s="38" t="s">
        <v>83</v>
      </c>
      <c r="H16" s="39" t="s">
        <v>6</v>
      </c>
      <c r="I16" s="37" t="s">
        <v>175</v>
      </c>
      <c r="J16" s="133" t="str">
        <f>"4222132"</f>
        <v>4222132</v>
      </c>
      <c r="K16" s="41" t="str">
        <f>"8"</f>
        <v>8</v>
      </c>
      <c r="L16" s="41" t="str">
        <f>"868"</f>
        <v>868</v>
      </c>
      <c r="M16" s="83"/>
    </row>
    <row r="17" spans="1:13" x14ac:dyDescent="0.2">
      <c r="A17" s="24" t="s">
        <v>55</v>
      </c>
      <c r="B17" s="24" t="s">
        <v>41</v>
      </c>
      <c r="C17" s="25" t="s">
        <v>30</v>
      </c>
      <c r="D17" s="20" t="s">
        <v>60</v>
      </c>
      <c r="E17" s="122">
        <v>14</v>
      </c>
      <c r="F17" s="101" t="s">
        <v>195</v>
      </c>
      <c r="G17" s="101" t="s">
        <v>196</v>
      </c>
      <c r="H17" s="99" t="s">
        <v>1</v>
      </c>
      <c r="I17" s="100" t="s">
        <v>197</v>
      </c>
      <c r="J17" s="133"/>
      <c r="K17" s="41"/>
      <c r="L17" s="41"/>
      <c r="M17" s="83"/>
    </row>
    <row r="18" spans="1:13" x14ac:dyDescent="0.2">
      <c r="A18" s="24" t="s">
        <v>55</v>
      </c>
      <c r="B18" s="24" t="s">
        <v>41</v>
      </c>
      <c r="C18" s="25" t="s">
        <v>30</v>
      </c>
      <c r="D18" s="20" t="s">
        <v>60</v>
      </c>
      <c r="E18" s="122">
        <v>15</v>
      </c>
      <c r="F18" s="38" t="s">
        <v>187</v>
      </c>
      <c r="G18" s="38" t="s">
        <v>96</v>
      </c>
      <c r="H18" s="39" t="s">
        <v>2</v>
      </c>
      <c r="I18" s="37" t="s">
        <v>188</v>
      </c>
      <c r="J18" s="133" t="str">
        <f>"6944785"</f>
        <v>6944785</v>
      </c>
      <c r="K18" s="41" t="str">
        <f>"6"</f>
        <v>6</v>
      </c>
      <c r="L18" s="41" t="str">
        <f>"620"</f>
        <v>620</v>
      </c>
      <c r="M18" s="83"/>
    </row>
    <row r="19" spans="1:13" x14ac:dyDescent="0.2">
      <c r="A19" s="24" t="s">
        <v>55</v>
      </c>
      <c r="B19" s="24" t="s">
        <v>41</v>
      </c>
      <c r="C19" s="25" t="s">
        <v>30</v>
      </c>
      <c r="D19" s="20" t="s">
        <v>60</v>
      </c>
      <c r="E19" s="122">
        <v>16</v>
      </c>
      <c r="F19" s="38" t="s">
        <v>225</v>
      </c>
      <c r="G19" s="38" t="s">
        <v>224</v>
      </c>
      <c r="H19" s="39" t="s">
        <v>5</v>
      </c>
      <c r="I19" s="37" t="s">
        <v>223</v>
      </c>
      <c r="J19" s="133" t="str">
        <f>"3833717"</f>
        <v>3833717</v>
      </c>
      <c r="K19" s="41" t="str">
        <f>"618"</f>
        <v>618</v>
      </c>
      <c r="L19" s="41" t="str">
        <f>"666"</f>
        <v>666</v>
      </c>
      <c r="M19" s="83"/>
    </row>
    <row r="20" spans="1:13" x14ac:dyDescent="0.2">
      <c r="A20" s="24" t="s">
        <v>55</v>
      </c>
      <c r="B20" s="24" t="s">
        <v>41</v>
      </c>
      <c r="C20" s="25" t="s">
        <v>30</v>
      </c>
      <c r="D20" s="20" t="s">
        <v>60</v>
      </c>
      <c r="E20" s="122">
        <v>17</v>
      </c>
      <c r="F20" s="38" t="s">
        <v>190</v>
      </c>
      <c r="G20" s="38" t="s">
        <v>191</v>
      </c>
      <c r="H20" s="39" t="s">
        <v>1</v>
      </c>
      <c r="I20" s="37" t="s">
        <v>192</v>
      </c>
      <c r="J20" s="133" t="str">
        <f>""</f>
        <v/>
      </c>
      <c r="K20" s="41" t="str">
        <f>""</f>
        <v/>
      </c>
      <c r="L20" s="41" t="str">
        <f>"800"</f>
        <v>800</v>
      </c>
      <c r="M20" s="83"/>
    </row>
    <row r="21" spans="1:13" x14ac:dyDescent="0.2">
      <c r="A21" s="24" t="s">
        <v>55</v>
      </c>
      <c r="B21" s="24" t="s">
        <v>41</v>
      </c>
      <c r="C21" s="25" t="s">
        <v>30</v>
      </c>
      <c r="D21" s="20" t="s">
        <v>60</v>
      </c>
      <c r="E21" s="122">
        <v>18</v>
      </c>
      <c r="F21" s="38" t="s">
        <v>222</v>
      </c>
      <c r="G21" s="38" t="s">
        <v>221</v>
      </c>
      <c r="H21" s="39" t="s">
        <v>4</v>
      </c>
      <c r="I21" s="37" t="s">
        <v>220</v>
      </c>
      <c r="J21" s="133" t="str">
        <f>""</f>
        <v/>
      </c>
      <c r="K21" s="41" t="str">
        <f>""</f>
        <v/>
      </c>
      <c r="L21" s="41" t="str">
        <f>""</f>
        <v/>
      </c>
      <c r="M21" s="83"/>
    </row>
    <row r="22" spans="1:13" x14ac:dyDescent="0.2">
      <c r="A22" s="24" t="s">
        <v>55</v>
      </c>
      <c r="B22" s="24" t="s">
        <v>41</v>
      </c>
      <c r="C22" s="25" t="s">
        <v>30</v>
      </c>
      <c r="D22" s="20" t="s">
        <v>60</v>
      </c>
      <c r="E22" s="122">
        <v>19</v>
      </c>
      <c r="F22" s="38" t="s">
        <v>78</v>
      </c>
      <c r="G22" s="38" t="s">
        <v>9</v>
      </c>
      <c r="H22" s="39" t="s">
        <v>1</v>
      </c>
      <c r="I22" s="37" t="s">
        <v>189</v>
      </c>
      <c r="J22" s="41" t="str">
        <f>""</f>
        <v/>
      </c>
      <c r="K22" s="41" t="str">
        <f>""</f>
        <v/>
      </c>
      <c r="L22" s="41" t="str">
        <f>""</f>
        <v/>
      </c>
      <c r="M22" s="83"/>
    </row>
    <row r="23" spans="1:13" x14ac:dyDescent="0.2">
      <c r="A23" s="24" t="s">
        <v>55</v>
      </c>
      <c r="B23" s="24" t="s">
        <v>41</v>
      </c>
      <c r="C23" s="25" t="s">
        <v>30</v>
      </c>
      <c r="D23" s="20" t="s">
        <v>60</v>
      </c>
      <c r="E23" s="122">
        <v>20</v>
      </c>
      <c r="F23" s="38" t="s">
        <v>219</v>
      </c>
      <c r="G23" s="38" t="s">
        <v>218</v>
      </c>
      <c r="H23" s="39" t="s">
        <v>217</v>
      </c>
      <c r="I23" s="37" t="s">
        <v>216</v>
      </c>
      <c r="J23" s="41" t="str">
        <f>""</f>
        <v/>
      </c>
      <c r="K23" s="41" t="str">
        <f>""</f>
        <v/>
      </c>
      <c r="L23" s="41" t="str">
        <f>"600"</f>
        <v>600</v>
      </c>
      <c r="M23" s="83"/>
    </row>
    <row r="24" spans="1:13" x14ac:dyDescent="0.2">
      <c r="A24" s="24" t="s">
        <v>55</v>
      </c>
      <c r="B24" s="24" t="s">
        <v>41</v>
      </c>
      <c r="C24" s="25" t="s">
        <v>30</v>
      </c>
      <c r="D24" s="20" t="s">
        <v>60</v>
      </c>
      <c r="E24" s="122">
        <v>21</v>
      </c>
      <c r="F24" s="38" t="s">
        <v>94</v>
      </c>
      <c r="G24" s="38" t="s">
        <v>95</v>
      </c>
      <c r="H24" s="39" t="s">
        <v>6</v>
      </c>
      <c r="I24" s="37" t="s">
        <v>194</v>
      </c>
      <c r="J24" s="41" t="str">
        <f>""</f>
        <v/>
      </c>
      <c r="K24" s="41" t="str">
        <f>""</f>
        <v/>
      </c>
      <c r="L24" s="41" t="str">
        <f>""</f>
        <v/>
      </c>
      <c r="M24" s="83"/>
    </row>
    <row r="25" spans="1:13" x14ac:dyDescent="0.2">
      <c r="A25" s="24" t="s">
        <v>55</v>
      </c>
      <c r="B25" s="24" t="s">
        <v>41</v>
      </c>
      <c r="C25" s="25" t="s">
        <v>30</v>
      </c>
      <c r="D25" s="20" t="s">
        <v>60</v>
      </c>
      <c r="E25" s="122">
        <v>22</v>
      </c>
      <c r="F25" s="101" t="s">
        <v>271</v>
      </c>
      <c r="G25" s="101" t="s">
        <v>272</v>
      </c>
      <c r="H25" s="39" t="s">
        <v>5</v>
      </c>
      <c r="I25" s="131" t="s">
        <v>273</v>
      </c>
      <c r="J25" s="41"/>
      <c r="K25" s="41"/>
      <c r="L25" s="41"/>
      <c r="M25" s="83"/>
    </row>
    <row r="26" spans="1:13" x14ac:dyDescent="0.2">
      <c r="A26" s="24" t="s">
        <v>55</v>
      </c>
      <c r="B26" s="24" t="s">
        <v>41</v>
      </c>
      <c r="C26" s="25" t="s">
        <v>30</v>
      </c>
      <c r="D26" s="20" t="s">
        <v>60</v>
      </c>
      <c r="E26" s="122">
        <v>23</v>
      </c>
      <c r="F26" s="38" t="s">
        <v>120</v>
      </c>
      <c r="G26" s="38" t="s">
        <v>121</v>
      </c>
      <c r="H26" s="39" t="s">
        <v>2</v>
      </c>
      <c r="I26" s="37" t="s">
        <v>122</v>
      </c>
      <c r="J26" s="41" t="str">
        <f>"MA3U043164"</f>
        <v>MA3U043164</v>
      </c>
      <c r="K26" s="41" t="str">
        <f>""</f>
        <v/>
      </c>
      <c r="L26" s="41" t="str">
        <f>""</f>
        <v/>
      </c>
      <c r="M26" s="83"/>
    </row>
    <row r="27" spans="1:13" x14ac:dyDescent="0.2">
      <c r="A27" s="24" t="s">
        <v>55</v>
      </c>
      <c r="B27" s="24" t="s">
        <v>41</v>
      </c>
      <c r="C27" s="25" t="s">
        <v>30</v>
      </c>
      <c r="D27" s="20" t="s">
        <v>60</v>
      </c>
      <c r="E27" s="122">
        <v>24</v>
      </c>
      <c r="F27" s="38" t="s">
        <v>129</v>
      </c>
      <c r="G27" s="38" t="s">
        <v>81</v>
      </c>
      <c r="H27" s="39" t="s">
        <v>1</v>
      </c>
      <c r="I27" s="37" t="s">
        <v>130</v>
      </c>
      <c r="J27" s="41" t="str">
        <f>""</f>
        <v/>
      </c>
      <c r="K27" s="41" t="str">
        <f>""</f>
        <v/>
      </c>
      <c r="L27" s="41" t="str">
        <f>""</f>
        <v/>
      </c>
      <c r="M27" s="83"/>
    </row>
    <row r="28" spans="1:13" x14ac:dyDescent="0.2">
      <c r="A28" s="24" t="s">
        <v>55</v>
      </c>
      <c r="B28" s="24" t="s">
        <v>41</v>
      </c>
      <c r="C28" s="25" t="s">
        <v>30</v>
      </c>
      <c r="D28" s="20" t="s">
        <v>60</v>
      </c>
      <c r="E28" s="122">
        <v>25</v>
      </c>
      <c r="F28" s="38" t="s">
        <v>198</v>
      </c>
      <c r="G28" s="38" t="s">
        <v>199</v>
      </c>
      <c r="H28" s="39" t="s">
        <v>1</v>
      </c>
      <c r="I28" s="37" t="s">
        <v>200</v>
      </c>
      <c r="J28" s="41" t="str">
        <f>""</f>
        <v/>
      </c>
      <c r="K28" s="41" t="str">
        <f>""</f>
        <v/>
      </c>
      <c r="L28" s="41" t="str">
        <f>"500"</f>
        <v>500</v>
      </c>
      <c r="M28" s="83"/>
    </row>
    <row r="29" spans="1:13" x14ac:dyDescent="0.2">
      <c r="A29" s="24" t="s">
        <v>55</v>
      </c>
      <c r="B29" s="24" t="s">
        <v>41</v>
      </c>
      <c r="C29" s="25" t="s">
        <v>30</v>
      </c>
      <c r="D29" s="20" t="s">
        <v>60</v>
      </c>
      <c r="E29" s="122">
        <v>26</v>
      </c>
      <c r="F29" s="38" t="s">
        <v>215</v>
      </c>
      <c r="G29" s="38" t="s">
        <v>214</v>
      </c>
      <c r="H29" s="39" t="s">
        <v>213</v>
      </c>
      <c r="I29" s="37" t="s">
        <v>212</v>
      </c>
      <c r="J29" s="41" t="str">
        <f>"7519296"</f>
        <v>7519296</v>
      </c>
      <c r="K29" s="41" t="str">
        <f>"5"</f>
        <v>5</v>
      </c>
      <c r="L29" s="41" t="str">
        <f>"500"</f>
        <v>500</v>
      </c>
      <c r="M29" s="83"/>
    </row>
    <row r="30" spans="1:13" x14ac:dyDescent="0.2">
      <c r="A30" s="24" t="s">
        <v>55</v>
      </c>
      <c r="B30" s="24" t="s">
        <v>41</v>
      </c>
      <c r="C30" s="25" t="s">
        <v>30</v>
      </c>
      <c r="D30" s="20" t="s">
        <v>60</v>
      </c>
      <c r="E30" s="122">
        <v>27</v>
      </c>
      <c r="F30" s="38" t="s">
        <v>123</v>
      </c>
      <c r="G30" s="38" t="s">
        <v>80</v>
      </c>
      <c r="H30" s="39" t="s">
        <v>4</v>
      </c>
      <c r="I30" s="37" t="s">
        <v>124</v>
      </c>
      <c r="J30" s="41" t="str">
        <f>""</f>
        <v/>
      </c>
      <c r="K30" s="41" t="str">
        <f>""</f>
        <v/>
      </c>
      <c r="L30" s="41" t="str">
        <f>""</f>
        <v/>
      </c>
      <c r="M30" s="83"/>
    </row>
    <row r="31" spans="1:13" x14ac:dyDescent="0.2">
      <c r="A31" s="24" t="s">
        <v>55</v>
      </c>
      <c r="B31" s="24" t="s">
        <v>41</v>
      </c>
      <c r="C31" s="25" t="s">
        <v>30</v>
      </c>
      <c r="D31" s="20" t="s">
        <v>60</v>
      </c>
      <c r="E31" s="122">
        <v>28</v>
      </c>
      <c r="F31" s="38" t="s">
        <v>139</v>
      </c>
      <c r="G31" s="38" t="s">
        <v>101</v>
      </c>
      <c r="H31" s="39" t="s">
        <v>1</v>
      </c>
      <c r="I31" s="37" t="s">
        <v>140</v>
      </c>
      <c r="J31" s="41" t="str">
        <f>""</f>
        <v/>
      </c>
      <c r="K31" s="41" t="str">
        <f>""</f>
        <v/>
      </c>
      <c r="L31" s="41" t="str">
        <f>""</f>
        <v/>
      </c>
      <c r="M31" s="83"/>
    </row>
    <row r="32" spans="1:13" x14ac:dyDescent="0.2">
      <c r="A32" s="24" t="s">
        <v>55</v>
      </c>
      <c r="B32" s="24" t="s">
        <v>41</v>
      </c>
      <c r="C32" s="25" t="s">
        <v>30</v>
      </c>
      <c r="D32" s="20" t="s">
        <v>60</v>
      </c>
      <c r="E32" s="28">
        <v>1</v>
      </c>
      <c r="F32" s="27" t="s">
        <v>261</v>
      </c>
      <c r="G32" s="27" t="s">
        <v>260</v>
      </c>
      <c r="H32" s="39" t="s">
        <v>256</v>
      </c>
      <c r="I32" s="37" t="s">
        <v>259</v>
      </c>
      <c r="J32" s="41" t="str">
        <f>"5726137"</f>
        <v>5726137</v>
      </c>
      <c r="K32" s="41" t="str">
        <f>"271"</f>
        <v>271</v>
      </c>
      <c r="L32" s="41" t="str">
        <f>"1576"</f>
        <v>1576</v>
      </c>
      <c r="M32" s="83"/>
    </row>
    <row r="33" spans="1:14" x14ac:dyDescent="0.2">
      <c r="A33" s="24" t="s">
        <v>55</v>
      </c>
      <c r="B33" s="24" t="s">
        <v>41</v>
      </c>
      <c r="C33" s="25" t="s">
        <v>30</v>
      </c>
      <c r="D33" s="20" t="s">
        <v>60</v>
      </c>
      <c r="E33" s="123">
        <v>2</v>
      </c>
      <c r="F33" s="27" t="s">
        <v>258</v>
      </c>
      <c r="G33" s="27" t="s">
        <v>257</v>
      </c>
      <c r="H33" s="39" t="s">
        <v>256</v>
      </c>
      <c r="I33" s="37" t="s">
        <v>255</v>
      </c>
      <c r="J33" s="41" t="str">
        <f>"6939900"</f>
        <v>6939900</v>
      </c>
      <c r="K33" s="41" t="str">
        <f>"15"</f>
        <v>15</v>
      </c>
      <c r="L33" s="41" t="str">
        <f>"1525"</f>
        <v>1525</v>
      </c>
      <c r="M33" s="83"/>
    </row>
    <row r="34" spans="1:14" x14ac:dyDescent="0.2">
      <c r="A34" s="24" t="s">
        <v>55</v>
      </c>
      <c r="B34" s="24" t="s">
        <v>41</v>
      </c>
      <c r="C34" s="25" t="s">
        <v>30</v>
      </c>
      <c r="D34" s="20" t="s">
        <v>60</v>
      </c>
      <c r="E34" s="123">
        <v>3</v>
      </c>
      <c r="F34" s="27" t="s">
        <v>254</v>
      </c>
      <c r="G34" s="27" t="s">
        <v>253</v>
      </c>
      <c r="H34" s="39" t="s">
        <v>5</v>
      </c>
      <c r="I34" s="37" t="s">
        <v>252</v>
      </c>
      <c r="J34" s="41" t="str">
        <f>""</f>
        <v/>
      </c>
      <c r="K34" s="41" t="str">
        <f>"D2"</f>
        <v>D2</v>
      </c>
      <c r="L34" s="41" t="str">
        <f>"574"</f>
        <v>574</v>
      </c>
      <c r="M34" s="83"/>
    </row>
    <row r="35" spans="1:14" x14ac:dyDescent="0.2">
      <c r="A35" s="24" t="s">
        <v>55</v>
      </c>
      <c r="B35" s="24" t="s">
        <v>41</v>
      </c>
      <c r="C35" s="25" t="s">
        <v>30</v>
      </c>
      <c r="D35" s="20" t="s">
        <v>60</v>
      </c>
      <c r="E35" s="123">
        <v>4</v>
      </c>
      <c r="F35" s="27" t="s">
        <v>251</v>
      </c>
      <c r="G35" s="27" t="s">
        <v>250</v>
      </c>
      <c r="H35" s="39" t="s">
        <v>213</v>
      </c>
      <c r="I35" s="37" t="s">
        <v>249</v>
      </c>
      <c r="J35" s="41" t="str">
        <f>"5975488"</f>
        <v>5975488</v>
      </c>
      <c r="K35" s="41" t="str">
        <f>"5"</f>
        <v>5</v>
      </c>
      <c r="L35" s="41" t="str">
        <f>"597"</f>
        <v>597</v>
      </c>
      <c r="M35" s="83"/>
    </row>
    <row r="36" spans="1:14" x14ac:dyDescent="0.2">
      <c r="A36" s="24" t="s">
        <v>55</v>
      </c>
      <c r="B36" s="24" t="s">
        <v>41</v>
      </c>
      <c r="C36" s="26" t="s">
        <v>34</v>
      </c>
      <c r="D36" s="20" t="s">
        <v>60</v>
      </c>
      <c r="E36" s="123">
        <v>5</v>
      </c>
      <c r="F36" s="27" t="s">
        <v>248</v>
      </c>
      <c r="G36" s="27" t="s">
        <v>247</v>
      </c>
      <c r="H36" s="39" t="s">
        <v>5</v>
      </c>
      <c r="I36" s="37" t="s">
        <v>246</v>
      </c>
      <c r="J36" s="41" t="str">
        <f>""</f>
        <v/>
      </c>
      <c r="K36" s="41" t="str">
        <f>""</f>
        <v/>
      </c>
      <c r="L36" s="41" t="str">
        <f>""</f>
        <v/>
      </c>
      <c r="M36" s="83"/>
    </row>
    <row r="37" spans="1:14" x14ac:dyDescent="0.2">
      <c r="A37" s="24" t="s">
        <v>55</v>
      </c>
      <c r="B37" s="24" t="s">
        <v>41</v>
      </c>
      <c r="C37" s="26" t="s">
        <v>34</v>
      </c>
      <c r="D37" s="20" t="s">
        <v>60</v>
      </c>
      <c r="E37" s="123">
        <v>6</v>
      </c>
      <c r="F37" s="27" t="s">
        <v>245</v>
      </c>
      <c r="G37" s="27" t="s">
        <v>244</v>
      </c>
      <c r="H37" s="39" t="s">
        <v>5</v>
      </c>
      <c r="I37" s="37" t="s">
        <v>243</v>
      </c>
      <c r="J37" s="41" t="str">
        <f>""</f>
        <v/>
      </c>
      <c r="K37" s="41" t="str">
        <f>""</f>
        <v/>
      </c>
      <c r="L37" s="41" t="str">
        <f>""</f>
        <v/>
      </c>
      <c r="M37" s="83"/>
    </row>
    <row r="38" spans="1:14" x14ac:dyDescent="0.2">
      <c r="A38" s="24" t="s">
        <v>55</v>
      </c>
      <c r="B38" s="24" t="s">
        <v>41</v>
      </c>
      <c r="C38" s="26" t="s">
        <v>34</v>
      </c>
      <c r="D38" s="20" t="s">
        <v>60</v>
      </c>
      <c r="E38" s="123">
        <v>7</v>
      </c>
      <c r="F38" s="27" t="s">
        <v>167</v>
      </c>
      <c r="G38" s="27" t="s">
        <v>168</v>
      </c>
      <c r="H38" s="39" t="s">
        <v>5</v>
      </c>
      <c r="I38" s="37" t="s">
        <v>169</v>
      </c>
      <c r="J38" s="41" t="str">
        <f>""</f>
        <v/>
      </c>
      <c r="K38" s="41" t="str">
        <f>""</f>
        <v/>
      </c>
      <c r="L38" s="41" t="str">
        <f>"500"</f>
        <v>500</v>
      </c>
      <c r="M38" s="83"/>
      <c r="N38" s="83"/>
    </row>
    <row r="39" spans="1:14" x14ac:dyDescent="0.2">
      <c r="A39" s="24" t="s">
        <v>55</v>
      </c>
      <c r="B39" s="24" t="s">
        <v>41</v>
      </c>
      <c r="C39" s="26" t="s">
        <v>34</v>
      </c>
      <c r="D39" s="20" t="s">
        <v>60</v>
      </c>
      <c r="E39" s="123">
        <v>8</v>
      </c>
      <c r="F39" s="27" t="s">
        <v>106</v>
      </c>
      <c r="G39" s="27" t="s">
        <v>62</v>
      </c>
      <c r="H39" s="39" t="s">
        <v>2</v>
      </c>
      <c r="I39" s="37" t="s">
        <v>107</v>
      </c>
      <c r="J39" s="41" t="str">
        <f>""</f>
        <v/>
      </c>
      <c r="K39" s="41" t="str">
        <f>""</f>
        <v/>
      </c>
      <c r="L39" s="41" t="str">
        <f>""</f>
        <v/>
      </c>
      <c r="M39" s="83"/>
    </row>
    <row r="40" spans="1:14" x14ac:dyDescent="0.2">
      <c r="A40" s="24" t="s">
        <v>55</v>
      </c>
      <c r="B40" s="24" t="s">
        <v>41</v>
      </c>
      <c r="C40" s="26" t="s">
        <v>34</v>
      </c>
      <c r="D40" s="20" t="s">
        <v>60</v>
      </c>
      <c r="E40" s="123">
        <v>9</v>
      </c>
      <c r="F40" s="27" t="s">
        <v>111</v>
      </c>
      <c r="G40" s="27" t="s">
        <v>112</v>
      </c>
      <c r="H40" s="39" t="s">
        <v>2</v>
      </c>
      <c r="I40" s="37" t="s">
        <v>113</v>
      </c>
      <c r="J40" s="41" t="str">
        <f>""</f>
        <v/>
      </c>
      <c r="K40" s="41" t="str">
        <f>""</f>
        <v/>
      </c>
      <c r="L40" s="41" t="str">
        <f>""</f>
        <v/>
      </c>
      <c r="M40" s="83"/>
    </row>
    <row r="41" spans="1:14" x14ac:dyDescent="0.2">
      <c r="A41" s="24" t="s">
        <v>55</v>
      </c>
      <c r="B41" s="24" t="s">
        <v>41</v>
      </c>
      <c r="C41" s="26" t="s">
        <v>34</v>
      </c>
      <c r="D41" s="20" t="s">
        <v>60</v>
      </c>
      <c r="E41" s="123">
        <v>10</v>
      </c>
      <c r="F41" s="27" t="s">
        <v>108</v>
      </c>
      <c r="G41" s="27" t="s">
        <v>109</v>
      </c>
      <c r="H41" s="39" t="s">
        <v>5</v>
      </c>
      <c r="I41" s="37" t="s">
        <v>110</v>
      </c>
      <c r="J41" s="41" t="str">
        <f>""</f>
        <v/>
      </c>
      <c r="K41" s="41" t="str">
        <f>""</f>
        <v/>
      </c>
      <c r="L41" s="41" t="str">
        <f>""</f>
        <v/>
      </c>
      <c r="M41" s="83"/>
    </row>
    <row r="42" spans="1:14" x14ac:dyDescent="0.2">
      <c r="A42" s="24"/>
      <c r="B42" s="24"/>
      <c r="C42" s="25"/>
      <c r="D42" s="20"/>
      <c r="E42" s="30"/>
      <c r="F42" s="36">
        <v>45982</v>
      </c>
      <c r="G42" s="84"/>
      <c r="I42" s="86"/>
      <c r="J42" s="87"/>
      <c r="K42" s="87"/>
      <c r="L42" s="87"/>
    </row>
    <row r="43" spans="1:14" x14ac:dyDescent="0.2">
      <c r="A43" s="24" t="s">
        <v>55</v>
      </c>
      <c r="B43" s="24" t="s">
        <v>41</v>
      </c>
      <c r="C43" s="25" t="s">
        <v>30</v>
      </c>
      <c r="D43" s="20" t="s">
        <v>61</v>
      </c>
      <c r="E43" s="125">
        <v>1</v>
      </c>
      <c r="F43" s="101" t="s">
        <v>222</v>
      </c>
      <c r="G43" s="101" t="s">
        <v>221</v>
      </c>
      <c r="H43" s="99" t="s">
        <v>4</v>
      </c>
      <c r="I43" s="100" t="s">
        <v>220</v>
      </c>
      <c r="J43" s="88"/>
      <c r="K43" s="89"/>
      <c r="L43" s="87"/>
    </row>
    <row r="44" spans="1:14" x14ac:dyDescent="0.2">
      <c r="A44" s="24" t="s">
        <v>55</v>
      </c>
      <c r="B44" s="24" t="s">
        <v>41</v>
      </c>
      <c r="C44" s="25" t="s">
        <v>30</v>
      </c>
      <c r="D44" s="20" t="s">
        <v>61</v>
      </c>
      <c r="E44" s="124">
        <v>2</v>
      </c>
      <c r="F44" s="101" t="s">
        <v>270</v>
      </c>
      <c r="G44" s="101" t="s">
        <v>269</v>
      </c>
      <c r="H44" s="99" t="s">
        <v>5</v>
      </c>
      <c r="I44" s="100" t="s">
        <v>268</v>
      </c>
      <c r="J44" s="88"/>
      <c r="K44" s="87"/>
      <c r="L44" s="87"/>
    </row>
    <row r="45" spans="1:14" x14ac:dyDescent="0.2">
      <c r="A45" s="24" t="s">
        <v>55</v>
      </c>
      <c r="B45" s="24" t="s">
        <v>41</v>
      </c>
      <c r="C45" s="25" t="s">
        <v>30</v>
      </c>
      <c r="D45" s="20" t="s">
        <v>61</v>
      </c>
      <c r="E45" s="124">
        <v>3</v>
      </c>
      <c r="F45" s="101" t="s">
        <v>123</v>
      </c>
      <c r="G45" s="101" t="s">
        <v>80</v>
      </c>
      <c r="H45" s="99" t="s">
        <v>4</v>
      </c>
      <c r="I45" s="100" t="s">
        <v>124</v>
      </c>
      <c r="J45" s="88"/>
      <c r="K45" s="87"/>
      <c r="L45" s="87"/>
    </row>
    <row r="46" spans="1:14" x14ac:dyDescent="0.2">
      <c r="A46" s="24" t="s">
        <v>55</v>
      </c>
      <c r="B46" s="24" t="s">
        <v>41</v>
      </c>
      <c r="C46" s="25" t="s">
        <v>30</v>
      </c>
      <c r="D46" s="20" t="s">
        <v>61</v>
      </c>
      <c r="E46" s="124">
        <v>4</v>
      </c>
      <c r="F46" s="101" t="s">
        <v>139</v>
      </c>
      <c r="G46" s="101" t="s">
        <v>101</v>
      </c>
      <c r="H46" s="99" t="s">
        <v>1</v>
      </c>
      <c r="I46" s="100" t="s">
        <v>140</v>
      </c>
      <c r="J46" s="88"/>
      <c r="K46" s="87"/>
      <c r="L46" s="87"/>
    </row>
    <row r="47" spans="1:14" x14ac:dyDescent="0.2">
      <c r="A47" s="24" t="s">
        <v>55</v>
      </c>
      <c r="B47" s="24" t="s">
        <v>41</v>
      </c>
      <c r="C47" s="25" t="s">
        <v>30</v>
      </c>
      <c r="D47" s="20" t="s">
        <v>61</v>
      </c>
      <c r="E47" s="124">
        <v>5</v>
      </c>
      <c r="F47" s="101" t="s">
        <v>120</v>
      </c>
      <c r="G47" s="101" t="s">
        <v>121</v>
      </c>
      <c r="H47" s="99" t="s">
        <v>2</v>
      </c>
      <c r="I47" s="100" t="s">
        <v>122</v>
      </c>
      <c r="J47" s="87"/>
      <c r="K47" s="87"/>
      <c r="L47" s="87"/>
    </row>
    <row r="48" spans="1:14" x14ac:dyDescent="0.2">
      <c r="A48" s="24" t="s">
        <v>55</v>
      </c>
      <c r="B48" s="24" t="s">
        <v>41</v>
      </c>
      <c r="C48" s="25" t="s">
        <v>30</v>
      </c>
      <c r="D48" s="20" t="s">
        <v>61</v>
      </c>
      <c r="E48" s="124">
        <v>6</v>
      </c>
      <c r="F48" s="101" t="s">
        <v>129</v>
      </c>
      <c r="G48" s="101" t="s">
        <v>81</v>
      </c>
      <c r="H48" s="99" t="s">
        <v>1</v>
      </c>
      <c r="I48" s="100" t="s">
        <v>130</v>
      </c>
      <c r="J48" s="87"/>
      <c r="K48" s="87"/>
      <c r="L48" s="87"/>
    </row>
    <row r="49" spans="1:12" x14ac:dyDescent="0.2">
      <c r="A49" s="24" t="s">
        <v>55</v>
      </c>
      <c r="B49" s="24" t="s">
        <v>41</v>
      </c>
      <c r="C49" s="25" t="s">
        <v>30</v>
      </c>
      <c r="D49" s="20" t="s">
        <v>61</v>
      </c>
      <c r="E49" s="124">
        <v>7</v>
      </c>
      <c r="F49" s="101" t="s">
        <v>134</v>
      </c>
      <c r="G49" s="101" t="s">
        <v>135</v>
      </c>
      <c r="H49" s="99" t="s">
        <v>1</v>
      </c>
      <c r="I49" s="100" t="s">
        <v>136</v>
      </c>
      <c r="J49" s="87"/>
      <c r="K49" s="87"/>
      <c r="L49" s="87"/>
    </row>
    <row r="50" spans="1:12" x14ac:dyDescent="0.2">
      <c r="A50" s="24" t="s">
        <v>55</v>
      </c>
      <c r="B50" s="24" t="s">
        <v>41</v>
      </c>
      <c r="C50" s="25" t="s">
        <v>30</v>
      </c>
      <c r="D50" s="20" t="s">
        <v>61</v>
      </c>
      <c r="E50" s="124">
        <v>8</v>
      </c>
      <c r="F50" s="101" t="s">
        <v>86</v>
      </c>
      <c r="G50" s="101" t="s">
        <v>87</v>
      </c>
      <c r="H50" s="99" t="s">
        <v>1</v>
      </c>
      <c r="I50" s="100" t="s">
        <v>137</v>
      </c>
      <c r="J50" s="87"/>
      <c r="K50" s="87"/>
      <c r="L50" s="87"/>
    </row>
    <row r="51" spans="1:12" x14ac:dyDescent="0.2">
      <c r="A51" s="24" t="s">
        <v>55</v>
      </c>
      <c r="B51" s="24" t="s">
        <v>41</v>
      </c>
      <c r="C51" s="25" t="s">
        <v>30</v>
      </c>
      <c r="D51" s="20" t="s">
        <v>61</v>
      </c>
      <c r="E51" s="124">
        <v>9</v>
      </c>
      <c r="F51" s="101" t="s">
        <v>125</v>
      </c>
      <c r="G51" s="101" t="s">
        <v>126</v>
      </c>
      <c r="H51" s="99" t="s">
        <v>4</v>
      </c>
      <c r="I51" s="100" t="s">
        <v>127</v>
      </c>
      <c r="J51" s="87"/>
      <c r="K51" s="87"/>
      <c r="L51" s="87"/>
    </row>
    <row r="52" spans="1:12" x14ac:dyDescent="0.2">
      <c r="A52" s="24" t="s">
        <v>55</v>
      </c>
      <c r="B52" s="24" t="s">
        <v>41</v>
      </c>
      <c r="C52" s="25" t="s">
        <v>30</v>
      </c>
      <c r="D52" s="20" t="s">
        <v>61</v>
      </c>
      <c r="E52" s="124">
        <v>10</v>
      </c>
      <c r="F52" s="101" t="s">
        <v>82</v>
      </c>
      <c r="G52" s="101" t="s">
        <v>81</v>
      </c>
      <c r="H52" s="99" t="s">
        <v>1</v>
      </c>
      <c r="I52" s="100" t="s">
        <v>157</v>
      </c>
      <c r="J52" s="87"/>
      <c r="K52" s="87"/>
      <c r="L52" s="87"/>
    </row>
    <row r="53" spans="1:12" x14ac:dyDescent="0.2">
      <c r="A53" s="24" t="s">
        <v>55</v>
      </c>
      <c r="B53" s="24" t="s">
        <v>41</v>
      </c>
      <c r="C53" s="25" t="s">
        <v>30</v>
      </c>
      <c r="D53" s="20" t="s">
        <v>61</v>
      </c>
      <c r="E53" s="124">
        <v>11</v>
      </c>
      <c r="F53" s="101" t="s">
        <v>267</v>
      </c>
      <c r="G53" s="101" t="s">
        <v>266</v>
      </c>
      <c r="H53" s="99" t="s">
        <v>5</v>
      </c>
      <c r="I53" s="100" t="s">
        <v>265</v>
      </c>
      <c r="J53" s="87"/>
      <c r="K53" s="87"/>
      <c r="L53" s="87"/>
    </row>
    <row r="54" spans="1:12" x14ac:dyDescent="0.2">
      <c r="A54" s="24" t="s">
        <v>55</v>
      </c>
      <c r="B54" s="24" t="s">
        <v>41</v>
      </c>
      <c r="C54" s="25" t="s">
        <v>30</v>
      </c>
      <c r="D54" s="20" t="s">
        <v>61</v>
      </c>
      <c r="E54" s="124">
        <v>12</v>
      </c>
      <c r="F54" s="101" t="s">
        <v>92</v>
      </c>
      <c r="G54" s="101" t="s">
        <v>93</v>
      </c>
      <c r="H54" s="99" t="s">
        <v>2</v>
      </c>
      <c r="I54" s="100" t="s">
        <v>138</v>
      </c>
      <c r="J54" s="87"/>
      <c r="K54" s="87"/>
      <c r="L54" s="87"/>
    </row>
    <row r="55" spans="1:12" x14ac:dyDescent="0.2">
      <c r="A55" s="24" t="s">
        <v>55</v>
      </c>
      <c r="B55" s="24" t="s">
        <v>41</v>
      </c>
      <c r="C55" s="25" t="s">
        <v>30</v>
      </c>
      <c r="D55" s="20" t="s">
        <v>61</v>
      </c>
      <c r="E55" s="124">
        <v>13</v>
      </c>
      <c r="F55" s="101" t="s">
        <v>264</v>
      </c>
      <c r="G55" s="101" t="s">
        <v>263</v>
      </c>
      <c r="H55" s="99" t="s">
        <v>5</v>
      </c>
      <c r="I55" s="100" t="s">
        <v>262</v>
      </c>
      <c r="J55" s="87"/>
      <c r="K55" s="87"/>
      <c r="L55" s="87"/>
    </row>
    <row r="56" spans="1:12" x14ac:dyDescent="0.2">
      <c r="A56" s="24" t="s">
        <v>55</v>
      </c>
      <c r="B56" s="24" t="s">
        <v>41</v>
      </c>
      <c r="C56" s="25" t="s">
        <v>30</v>
      </c>
      <c r="D56" s="20" t="s">
        <v>61</v>
      </c>
      <c r="E56" s="124">
        <v>14</v>
      </c>
      <c r="F56" s="101" t="s">
        <v>151</v>
      </c>
      <c r="G56" s="101" t="s">
        <v>152</v>
      </c>
      <c r="H56" s="99" t="s">
        <v>5</v>
      </c>
      <c r="I56" s="100" t="s">
        <v>153</v>
      </c>
      <c r="J56" s="87"/>
      <c r="K56" s="87"/>
      <c r="L56" s="87"/>
    </row>
    <row r="57" spans="1:12" x14ac:dyDescent="0.2">
      <c r="A57" s="24" t="s">
        <v>55</v>
      </c>
      <c r="B57" s="24" t="s">
        <v>41</v>
      </c>
      <c r="C57" s="25" t="s">
        <v>30</v>
      </c>
      <c r="D57" s="20" t="s">
        <v>61</v>
      </c>
      <c r="E57" s="124">
        <v>15</v>
      </c>
      <c r="F57" s="101" t="s">
        <v>84</v>
      </c>
      <c r="G57" s="101" t="s">
        <v>85</v>
      </c>
      <c r="H57" s="99" t="s">
        <v>1</v>
      </c>
      <c r="I57" s="100" t="s">
        <v>128</v>
      </c>
      <c r="J57" s="87"/>
      <c r="K57" s="87"/>
      <c r="L57" s="87"/>
    </row>
    <row r="58" spans="1:12" x14ac:dyDescent="0.2">
      <c r="A58" s="24" t="s">
        <v>55</v>
      </c>
      <c r="B58" s="24" t="s">
        <v>41</v>
      </c>
      <c r="C58" s="25" t="s">
        <v>30</v>
      </c>
      <c r="D58" s="20" t="s">
        <v>61</v>
      </c>
      <c r="E58" s="124">
        <v>16</v>
      </c>
      <c r="F58" s="101" t="s">
        <v>161</v>
      </c>
      <c r="G58" s="101" t="s">
        <v>162</v>
      </c>
      <c r="H58" s="99" t="s">
        <v>1</v>
      </c>
      <c r="I58" s="100" t="s">
        <v>163</v>
      </c>
      <c r="J58" s="87"/>
      <c r="K58" s="87"/>
      <c r="L58" s="87"/>
    </row>
    <row r="59" spans="1:12" x14ac:dyDescent="0.2">
      <c r="A59" s="24" t="s">
        <v>55</v>
      </c>
      <c r="B59" s="24" t="s">
        <v>41</v>
      </c>
      <c r="C59" s="25" t="s">
        <v>30</v>
      </c>
      <c r="D59" s="20" t="s">
        <v>61</v>
      </c>
      <c r="E59" s="124">
        <v>17</v>
      </c>
      <c r="F59" s="101" t="s">
        <v>144</v>
      </c>
      <c r="G59" s="101" t="s">
        <v>63</v>
      </c>
      <c r="H59" s="99" t="s">
        <v>4</v>
      </c>
      <c r="I59" s="100" t="s">
        <v>201</v>
      </c>
      <c r="J59" s="87"/>
      <c r="K59" s="87"/>
      <c r="L59" s="87"/>
    </row>
    <row r="60" spans="1:12" x14ac:dyDescent="0.2">
      <c r="A60" s="24" t="s">
        <v>55</v>
      </c>
      <c r="B60" s="24" t="s">
        <v>41</v>
      </c>
      <c r="C60" s="25" t="s">
        <v>30</v>
      </c>
      <c r="D60" s="20" t="s">
        <v>61</v>
      </c>
      <c r="E60" s="124">
        <v>18</v>
      </c>
      <c r="F60" s="38" t="s">
        <v>158</v>
      </c>
      <c r="G60" s="38" t="s">
        <v>159</v>
      </c>
      <c r="H60" s="39" t="s">
        <v>1</v>
      </c>
      <c r="I60" s="37" t="s">
        <v>160</v>
      </c>
      <c r="J60" s="87"/>
      <c r="K60" s="87"/>
      <c r="L60" s="87"/>
    </row>
    <row r="61" spans="1:12" x14ac:dyDescent="0.2">
      <c r="A61" s="24" t="s">
        <v>55</v>
      </c>
      <c r="B61" s="24" t="s">
        <v>41</v>
      </c>
      <c r="C61" s="26" t="s">
        <v>34</v>
      </c>
      <c r="D61" s="20" t="s">
        <v>61</v>
      </c>
      <c r="E61" s="130">
        <v>1</v>
      </c>
      <c r="F61" s="102" t="s">
        <v>248</v>
      </c>
      <c r="G61" s="102" t="s">
        <v>247</v>
      </c>
      <c r="H61" s="99" t="s">
        <v>5</v>
      </c>
      <c r="I61" s="100" t="s">
        <v>246</v>
      </c>
      <c r="J61" s="87"/>
      <c r="K61" s="87"/>
      <c r="L61" s="87"/>
    </row>
    <row r="62" spans="1:12" x14ac:dyDescent="0.2">
      <c r="A62" s="24" t="s">
        <v>55</v>
      </c>
      <c r="B62" s="24" t="s">
        <v>41</v>
      </c>
      <c r="C62" s="26" t="s">
        <v>34</v>
      </c>
      <c r="D62" s="20" t="s">
        <v>61</v>
      </c>
      <c r="E62" s="126">
        <v>2</v>
      </c>
      <c r="F62" s="102" t="s">
        <v>245</v>
      </c>
      <c r="G62" s="102" t="s">
        <v>244</v>
      </c>
      <c r="H62" s="99" t="s">
        <v>5</v>
      </c>
      <c r="I62" s="100" t="s">
        <v>243</v>
      </c>
      <c r="J62" s="87"/>
      <c r="K62" s="87"/>
      <c r="L62" s="90"/>
    </row>
    <row r="63" spans="1:12" x14ac:dyDescent="0.2">
      <c r="A63" s="24" t="s">
        <v>55</v>
      </c>
      <c r="B63" s="24" t="s">
        <v>41</v>
      </c>
      <c r="C63" s="26" t="s">
        <v>34</v>
      </c>
      <c r="D63" s="20" t="s">
        <v>61</v>
      </c>
      <c r="E63" s="126">
        <v>3</v>
      </c>
      <c r="F63" s="102" t="s">
        <v>106</v>
      </c>
      <c r="G63" s="102" t="s">
        <v>62</v>
      </c>
      <c r="H63" s="99" t="s">
        <v>2</v>
      </c>
      <c r="I63" s="100" t="s">
        <v>107</v>
      </c>
      <c r="J63" s="88"/>
      <c r="K63" s="87"/>
      <c r="L63" s="91"/>
    </row>
    <row r="64" spans="1:12" x14ac:dyDescent="0.2">
      <c r="A64" s="24" t="s">
        <v>55</v>
      </c>
      <c r="B64" s="24" t="s">
        <v>41</v>
      </c>
      <c r="C64" s="26" t="s">
        <v>34</v>
      </c>
      <c r="D64" s="20" t="s">
        <v>61</v>
      </c>
      <c r="E64" s="126">
        <v>4</v>
      </c>
      <c r="F64" s="129" t="s">
        <v>111</v>
      </c>
      <c r="G64" s="129" t="s">
        <v>112</v>
      </c>
      <c r="H64" s="128" t="s">
        <v>2</v>
      </c>
      <c r="I64" s="127" t="s">
        <v>113</v>
      </c>
      <c r="J64" s="88"/>
      <c r="K64" s="87"/>
      <c r="L64" s="91"/>
    </row>
    <row r="65" spans="1:13" x14ac:dyDescent="0.2">
      <c r="A65" s="24" t="s">
        <v>55</v>
      </c>
      <c r="B65" s="24" t="s">
        <v>41</v>
      </c>
      <c r="C65" s="26" t="s">
        <v>34</v>
      </c>
      <c r="D65" s="20" t="s">
        <v>61</v>
      </c>
      <c r="E65" s="126">
        <v>5</v>
      </c>
      <c r="F65" s="129" t="s">
        <v>108</v>
      </c>
      <c r="G65" s="129" t="s">
        <v>109</v>
      </c>
      <c r="H65" s="128" t="s">
        <v>5</v>
      </c>
      <c r="I65" s="127" t="s">
        <v>110</v>
      </c>
      <c r="J65" s="88"/>
      <c r="K65" s="87"/>
      <c r="L65" s="91"/>
    </row>
    <row r="66" spans="1:13" x14ac:dyDescent="0.2">
      <c r="A66" s="24" t="s">
        <v>55</v>
      </c>
      <c r="B66" s="24" t="s">
        <v>41</v>
      </c>
      <c r="C66" s="26" t="s">
        <v>34</v>
      </c>
      <c r="D66" s="20" t="s">
        <v>61</v>
      </c>
      <c r="E66" s="126">
        <v>6</v>
      </c>
      <c r="F66" s="102" t="s">
        <v>114</v>
      </c>
      <c r="G66" s="102" t="s">
        <v>115</v>
      </c>
      <c r="H66" s="99" t="s">
        <v>1</v>
      </c>
      <c r="I66" s="100" t="s">
        <v>116</v>
      </c>
      <c r="J66" s="88"/>
      <c r="K66" s="87"/>
      <c r="L66" s="91"/>
    </row>
    <row r="67" spans="1:13" x14ac:dyDescent="0.2">
      <c r="A67" s="24" t="s">
        <v>55</v>
      </c>
      <c r="B67" s="24" t="s">
        <v>41</v>
      </c>
      <c r="C67" s="26" t="s">
        <v>34</v>
      </c>
      <c r="D67" s="20" t="s">
        <v>61</v>
      </c>
      <c r="E67" s="126">
        <v>7</v>
      </c>
      <c r="F67" s="102" t="s">
        <v>117</v>
      </c>
      <c r="G67" s="102" t="s">
        <v>118</v>
      </c>
      <c r="H67" s="99" t="s">
        <v>1</v>
      </c>
      <c r="I67" s="100" t="s">
        <v>119</v>
      </c>
      <c r="J67" s="88"/>
      <c r="K67" s="87"/>
      <c r="L67" s="91"/>
    </row>
    <row r="68" spans="1:13" x14ac:dyDescent="0.2">
      <c r="A68" s="49"/>
      <c r="B68" s="49"/>
      <c r="C68" s="92"/>
      <c r="D68" s="92"/>
      <c r="E68" s="93"/>
      <c r="F68" s="36"/>
      <c r="J68" s="63"/>
      <c r="K68" s="63"/>
      <c r="L68" s="63"/>
      <c r="M68" s="82"/>
    </row>
    <row r="69" spans="1:13" x14ac:dyDescent="0.2">
      <c r="A69" s="182" t="s">
        <v>55</v>
      </c>
      <c r="B69" s="157" t="s">
        <v>44</v>
      </c>
      <c r="C69" s="170" t="s">
        <v>35</v>
      </c>
      <c r="D69" s="160" t="s">
        <v>64</v>
      </c>
      <c r="E69" s="193">
        <v>1</v>
      </c>
      <c r="F69" s="27"/>
      <c r="G69" s="27"/>
      <c r="H69" s="39"/>
      <c r="I69" s="37"/>
      <c r="J69" s="41"/>
      <c r="K69" s="41"/>
      <c r="L69" s="41"/>
      <c r="M69" s="195"/>
    </row>
    <row r="70" spans="1:13" x14ac:dyDescent="0.2">
      <c r="A70" s="183"/>
      <c r="B70" s="158"/>
      <c r="C70" s="170"/>
      <c r="D70" s="184"/>
      <c r="E70" s="193"/>
      <c r="F70" s="38"/>
      <c r="G70" s="38"/>
      <c r="H70" s="39"/>
      <c r="I70" s="37"/>
      <c r="J70" s="41"/>
      <c r="K70" s="41"/>
      <c r="L70" s="41"/>
      <c r="M70" s="195"/>
    </row>
    <row r="71" spans="1:13" x14ac:dyDescent="0.2">
      <c r="A71" s="183"/>
      <c r="B71" s="158"/>
      <c r="C71" s="170"/>
      <c r="D71" s="184"/>
      <c r="E71" s="193"/>
      <c r="F71" s="38"/>
      <c r="G71" s="38"/>
      <c r="H71" s="39"/>
      <c r="I71" s="37"/>
      <c r="J71" s="41"/>
      <c r="K71" s="41"/>
      <c r="L71" s="41"/>
      <c r="M71" s="195"/>
    </row>
    <row r="72" spans="1:13" x14ac:dyDescent="0.2">
      <c r="A72" s="182" t="s">
        <v>55</v>
      </c>
      <c r="B72" s="157" t="s">
        <v>44</v>
      </c>
      <c r="C72" s="170" t="s">
        <v>35</v>
      </c>
      <c r="D72" s="160" t="s">
        <v>64</v>
      </c>
      <c r="E72" s="185">
        <v>2</v>
      </c>
      <c r="F72" s="27"/>
      <c r="G72" s="27"/>
      <c r="H72" s="39"/>
      <c r="I72" s="37"/>
      <c r="J72" s="41"/>
      <c r="K72" s="41"/>
      <c r="L72" s="41"/>
      <c r="M72" s="195"/>
    </row>
    <row r="73" spans="1:13" x14ac:dyDescent="0.2">
      <c r="A73" s="183"/>
      <c r="B73" s="158"/>
      <c r="C73" s="170"/>
      <c r="D73" s="184"/>
      <c r="E73" s="185"/>
      <c r="F73" s="38"/>
      <c r="G73" s="38"/>
      <c r="H73" s="39"/>
      <c r="I73" s="37"/>
      <c r="J73" s="41"/>
      <c r="K73" s="41"/>
      <c r="L73" s="41"/>
      <c r="M73" s="195"/>
    </row>
    <row r="74" spans="1:13" x14ac:dyDescent="0.2">
      <c r="A74" s="183"/>
      <c r="B74" s="158"/>
      <c r="C74" s="170"/>
      <c r="D74" s="184"/>
      <c r="E74" s="185"/>
      <c r="F74" s="38"/>
      <c r="G74" s="38"/>
      <c r="H74" s="39"/>
      <c r="I74" s="37"/>
      <c r="J74" s="41"/>
      <c r="K74" s="41"/>
      <c r="L74" s="41"/>
      <c r="M74" s="195"/>
    </row>
    <row r="75" spans="1:13" x14ac:dyDescent="0.2">
      <c r="A75" s="182" t="s">
        <v>55</v>
      </c>
      <c r="B75" s="157" t="s">
        <v>44</v>
      </c>
      <c r="C75" s="170" t="s">
        <v>35</v>
      </c>
      <c r="D75" s="160" t="s">
        <v>64</v>
      </c>
      <c r="E75" s="185">
        <v>3</v>
      </c>
      <c r="F75" s="38"/>
      <c r="G75" s="38"/>
      <c r="H75" s="39"/>
      <c r="I75" s="37"/>
      <c r="J75" s="41"/>
      <c r="K75" s="41"/>
      <c r="L75" s="41"/>
      <c r="M75" s="195"/>
    </row>
    <row r="76" spans="1:13" x14ac:dyDescent="0.2">
      <c r="A76" s="183"/>
      <c r="B76" s="158"/>
      <c r="C76" s="170"/>
      <c r="D76" s="184"/>
      <c r="E76" s="189"/>
      <c r="F76" s="38"/>
      <c r="G76" s="38"/>
      <c r="H76" s="39"/>
      <c r="I76" s="37"/>
      <c r="J76" s="41"/>
      <c r="K76" s="41"/>
      <c r="L76" s="41"/>
      <c r="M76" s="195"/>
    </row>
    <row r="77" spans="1:13" x14ac:dyDescent="0.2">
      <c r="A77" s="183"/>
      <c r="B77" s="158"/>
      <c r="C77" s="170"/>
      <c r="D77" s="184"/>
      <c r="E77" s="189"/>
      <c r="F77" s="27"/>
      <c r="G77" s="27"/>
      <c r="H77" s="39"/>
      <c r="I77" s="37"/>
      <c r="J77" s="41"/>
      <c r="K77" s="41"/>
      <c r="L77" s="41"/>
      <c r="M77" s="195"/>
    </row>
    <row r="78" spans="1:13" x14ac:dyDescent="0.2">
      <c r="A78" s="182" t="s">
        <v>55</v>
      </c>
      <c r="B78" s="157" t="s">
        <v>44</v>
      </c>
      <c r="C78" s="170" t="s">
        <v>35</v>
      </c>
      <c r="D78" s="160" t="s">
        <v>64</v>
      </c>
      <c r="E78" s="185">
        <v>4</v>
      </c>
      <c r="F78" s="38"/>
      <c r="G78" s="38"/>
      <c r="H78" s="39"/>
      <c r="I78" s="37"/>
      <c r="J78" s="78"/>
      <c r="K78" s="78"/>
      <c r="L78" s="78"/>
      <c r="M78" s="195"/>
    </row>
    <row r="79" spans="1:13" x14ac:dyDescent="0.2">
      <c r="A79" s="183"/>
      <c r="B79" s="158"/>
      <c r="C79" s="170"/>
      <c r="D79" s="184"/>
      <c r="E79" s="189"/>
      <c r="F79" s="27"/>
      <c r="G79" s="27"/>
      <c r="H79" s="39"/>
      <c r="I79" s="37"/>
      <c r="J79" s="78"/>
      <c r="K79" s="78"/>
      <c r="L79" s="78"/>
      <c r="M79" s="195"/>
    </row>
    <row r="80" spans="1:13" x14ac:dyDescent="0.2">
      <c r="A80" s="183"/>
      <c r="B80" s="158"/>
      <c r="C80" s="170"/>
      <c r="D80" s="184"/>
      <c r="E80" s="189"/>
      <c r="F80" s="38"/>
      <c r="G80" s="38"/>
      <c r="H80" s="39"/>
      <c r="I80" s="37"/>
      <c r="J80" s="78"/>
      <c r="K80" s="78"/>
      <c r="L80" s="78"/>
      <c r="M80" s="195"/>
    </row>
    <row r="81" spans="1:12" x14ac:dyDescent="0.2">
      <c r="A81" s="182" t="s">
        <v>55</v>
      </c>
      <c r="B81" s="157" t="s">
        <v>44</v>
      </c>
      <c r="C81" s="170" t="s">
        <v>35</v>
      </c>
      <c r="D81" s="160" t="s">
        <v>64</v>
      </c>
      <c r="E81" s="185">
        <v>5</v>
      </c>
      <c r="F81" s="38"/>
      <c r="G81" s="38"/>
      <c r="H81" s="39"/>
      <c r="I81" s="37"/>
      <c r="J81" s="41"/>
      <c r="K81" s="41"/>
      <c r="L81" s="41"/>
    </row>
    <row r="82" spans="1:12" x14ac:dyDescent="0.2">
      <c r="A82" s="183"/>
      <c r="B82" s="158"/>
      <c r="C82" s="170"/>
      <c r="D82" s="184"/>
      <c r="E82" s="189"/>
      <c r="F82" s="38"/>
      <c r="G82" s="38"/>
      <c r="H82" s="39"/>
      <c r="I82" s="37"/>
      <c r="J82" s="41"/>
      <c r="K82" s="41"/>
      <c r="L82" s="41"/>
    </row>
    <row r="83" spans="1:12" x14ac:dyDescent="0.2">
      <c r="A83" s="183"/>
      <c r="B83" s="158"/>
      <c r="C83" s="170"/>
      <c r="D83" s="184"/>
      <c r="E83" s="189"/>
      <c r="F83" s="27"/>
      <c r="G83" s="27"/>
      <c r="H83" s="39"/>
      <c r="I83" s="37"/>
      <c r="J83" s="41"/>
      <c r="K83" s="41"/>
      <c r="L83" s="41"/>
    </row>
    <row r="84" spans="1:12" x14ac:dyDescent="0.2">
      <c r="A84" s="182" t="s">
        <v>55</v>
      </c>
      <c r="B84" s="157" t="s">
        <v>44</v>
      </c>
      <c r="C84" s="170" t="s">
        <v>35</v>
      </c>
      <c r="D84" s="160" t="s">
        <v>64</v>
      </c>
      <c r="E84" s="185">
        <v>6</v>
      </c>
      <c r="F84" s="38"/>
      <c r="G84" s="38"/>
      <c r="H84" s="39"/>
      <c r="I84" s="37"/>
      <c r="J84" s="41"/>
      <c r="K84" s="41"/>
      <c r="L84" s="41"/>
    </row>
    <row r="85" spans="1:12" x14ac:dyDescent="0.2">
      <c r="A85" s="183"/>
      <c r="B85" s="158"/>
      <c r="C85" s="170"/>
      <c r="D85" s="184"/>
      <c r="E85" s="189"/>
      <c r="F85" s="38"/>
      <c r="G85" s="38"/>
      <c r="H85" s="39"/>
      <c r="I85" s="37"/>
      <c r="J85" s="41"/>
      <c r="K85" s="41"/>
      <c r="L85" s="41"/>
    </row>
    <row r="86" spans="1:12" x14ac:dyDescent="0.2">
      <c r="A86" s="183"/>
      <c r="B86" s="158"/>
      <c r="C86" s="170"/>
      <c r="D86" s="184"/>
      <c r="E86" s="189"/>
      <c r="F86" s="27"/>
      <c r="G86" s="27"/>
      <c r="H86" s="39"/>
      <c r="I86" s="37"/>
      <c r="J86" s="41"/>
      <c r="K86" s="41"/>
      <c r="L86" s="41"/>
    </row>
  </sheetData>
  <mergeCells count="36">
    <mergeCell ref="E84:E86"/>
    <mergeCell ref="L2:N2"/>
    <mergeCell ref="M69:M71"/>
    <mergeCell ref="M72:M74"/>
    <mergeCell ref="M75:M77"/>
    <mergeCell ref="M78:M80"/>
    <mergeCell ref="A1:N1"/>
    <mergeCell ref="A81:A83"/>
    <mergeCell ref="B81:B83"/>
    <mergeCell ref="C81:C83"/>
    <mergeCell ref="D81:D83"/>
    <mergeCell ref="B75:B77"/>
    <mergeCell ref="C75:C77"/>
    <mergeCell ref="D75:D77"/>
    <mergeCell ref="D69:D71"/>
    <mergeCell ref="E69:E71"/>
    <mergeCell ref="A69:A71"/>
    <mergeCell ref="B69:B71"/>
    <mergeCell ref="C69:C71"/>
    <mergeCell ref="E81:E83"/>
    <mergeCell ref="A84:A86"/>
    <mergeCell ref="B84:B86"/>
    <mergeCell ref="C84:C86"/>
    <mergeCell ref="D84:D86"/>
    <mergeCell ref="E72:E74"/>
    <mergeCell ref="E75:E77"/>
    <mergeCell ref="A78:A80"/>
    <mergeCell ref="B78:B80"/>
    <mergeCell ref="C78:C80"/>
    <mergeCell ref="D78:D80"/>
    <mergeCell ref="E78:E80"/>
    <mergeCell ref="A72:A74"/>
    <mergeCell ref="B72:B74"/>
    <mergeCell ref="C72:C74"/>
    <mergeCell ref="D72:D74"/>
    <mergeCell ref="A75:A77"/>
  </mergeCells>
  <phoneticPr fontId="0" type="noConversion"/>
  <pageMargins left="0.22" right="0.26" top="0.12" bottom="0.5" header="0.12" footer="0.5"/>
  <pageSetup paperSize="9" scale="75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B1" workbookViewId="0">
      <selection activeCell="H25" sqref="H25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"/>
  <sheetViews>
    <sheetView workbookViewId="0">
      <selection activeCell="H8" sqref="H8"/>
    </sheetView>
  </sheetViews>
  <sheetFormatPr baseColWidth="10" defaultColWidth="11.42578125" defaultRowHeight="16.5" x14ac:dyDescent="0.35"/>
  <cols>
    <col min="1" max="1" width="11.42578125" style="3"/>
    <col min="2" max="3" width="11.42578125" style="1"/>
    <col min="4" max="4" width="11.42578125" style="2"/>
    <col min="5" max="5" width="11.42578125" style="1"/>
    <col min="6" max="6" width="11.42578125" style="3"/>
    <col min="7" max="8" width="11.42578125" style="1"/>
    <col min="9" max="9" width="11.42578125" style="2"/>
    <col min="10" max="16384" width="11.42578125" style="1"/>
  </cols>
  <sheetData/>
  <phoneticPr fontId="0" type="noConversion"/>
  <pageMargins left="0.15" right="0.14000000000000001" top="0.12" bottom="0.5" header="0.12" footer="0.5"/>
  <pageSetup paperSize="9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Licenciés FFSU</vt:lpstr>
      <vt:lpstr>Participants + Challenge</vt:lpstr>
      <vt:lpstr>Participations</vt:lpstr>
      <vt:lpstr>National</vt:lpstr>
      <vt:lpstr>Tournois</vt:lpstr>
      <vt:lpstr>Eq acad</vt:lpstr>
      <vt:lpstr>Qualif CFU</vt:lpstr>
      <vt:lpstr>AC Ind NC</vt:lpstr>
      <vt:lpstr>TO de Noel</vt:lpstr>
      <vt:lpstr>TO de Printemps</vt:lpstr>
    </vt:vector>
  </TitlesOfParts>
  <Manager/>
  <Company>FNSU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Marie-Rose ALFANO-KALLI</cp:lastModifiedBy>
  <cp:revision/>
  <cp:lastPrinted>2024-10-09T07:29:52Z</cp:lastPrinted>
  <dcterms:created xsi:type="dcterms:W3CDTF">2001-11-08T10:03:29Z</dcterms:created>
  <dcterms:modified xsi:type="dcterms:W3CDTF">2025-01-27T13:01:31Z</dcterms:modified>
  <cp:category/>
  <cp:contentStatus/>
</cp:coreProperties>
</file>