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446" documentId="8_{29E409FD-D559-4A6F-915E-391F2E7D9BE7}" xr6:coauthVersionLast="47" xr6:coauthVersionMax="47" xr10:uidLastSave="{0A99715B-9980-4F91-AF55-2D3113B26581}"/>
  <bookViews>
    <workbookView xWindow="-120" yWindow="-120" windowWidth="29040" windowHeight="15720" xr2:uid="{AE08441F-D5FD-4488-AF40-644EDD5EE819}"/>
  </bookViews>
  <sheets>
    <sheet name="RECAP" sheetId="6" r:id="rId1"/>
    <sheet name="NATIONAL" sheetId="4" r:id="rId2"/>
    <sheet name="Acad indo" sheetId="3" r:id="rId3"/>
    <sheet name="Acad ext" sheetId="2" r:id="rId4"/>
    <sheet name="Criterium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4" i="2" l="1"/>
  <c r="J27" i="2"/>
  <c r="L5" i="2"/>
  <c r="L6" i="2"/>
  <c r="L9" i="2"/>
  <c r="L7" i="2"/>
  <c r="L8" i="2"/>
  <c r="L10" i="2"/>
  <c r="L11" i="2"/>
  <c r="L12" i="2"/>
  <c r="L13" i="2"/>
  <c r="L14" i="2"/>
  <c r="L15" i="2"/>
  <c r="L16" i="2"/>
  <c r="L17" i="2"/>
  <c r="L18" i="2"/>
  <c r="L23" i="2"/>
  <c r="L20" i="2"/>
  <c r="L21" i="2"/>
  <c r="L22" i="2"/>
  <c r="L19" i="2"/>
  <c r="O41" i="6"/>
  <c r="O39" i="6"/>
  <c r="L39" i="3"/>
  <c r="L38" i="3"/>
  <c r="J35" i="3"/>
  <c r="J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4" i="2"/>
  <c r="Q53" i="1"/>
  <c r="M53" i="1"/>
  <c r="J53" i="1"/>
  <c r="Q52" i="1"/>
  <c r="M52" i="1"/>
  <c r="J52" i="1"/>
  <c r="Q51" i="1"/>
  <c r="M51" i="1"/>
  <c r="J51" i="1"/>
  <c r="Q50" i="1"/>
  <c r="M50" i="1"/>
  <c r="J50" i="1" s="1"/>
  <c r="Q49" i="1"/>
  <c r="M49" i="1"/>
  <c r="J49" i="1"/>
  <c r="Q48" i="1"/>
  <c r="M48" i="1"/>
  <c r="J48" i="1"/>
  <c r="O42" i="1"/>
  <c r="K42" i="1"/>
  <c r="J42" i="1" s="1"/>
  <c r="O38" i="1"/>
  <c r="K38" i="1"/>
  <c r="J38" i="1" s="1"/>
  <c r="Q36" i="1"/>
  <c r="M36" i="1"/>
  <c r="J36" i="1"/>
  <c r="Q35" i="1"/>
  <c r="M35" i="1"/>
  <c r="J35" i="1" s="1"/>
  <c r="Q34" i="1"/>
  <c r="M34" i="1"/>
  <c r="J34" i="1" s="1"/>
  <c r="Q33" i="1"/>
  <c r="M33" i="1"/>
  <c r="J33" i="1"/>
  <c r="Q32" i="1"/>
  <c r="M32" i="1"/>
  <c r="J32" i="1" s="1"/>
  <c r="Q31" i="1"/>
  <c r="M31" i="1"/>
  <c r="J31" i="1" s="1"/>
  <c r="Q30" i="1"/>
  <c r="M30" i="1"/>
  <c r="J30" i="1" s="1"/>
  <c r="Q29" i="1"/>
  <c r="M29" i="1"/>
  <c r="J29" i="1"/>
  <c r="Q28" i="1"/>
  <c r="M28" i="1"/>
  <c r="J28" i="1" s="1"/>
  <c r="Q27" i="1"/>
  <c r="M27" i="1"/>
  <c r="J27" i="1" s="1"/>
  <c r="Q26" i="1"/>
  <c r="M26" i="1"/>
  <c r="J26" i="1"/>
  <c r="Q25" i="1"/>
  <c r="M25" i="1"/>
  <c r="J25" i="1"/>
  <c r="Q24" i="1"/>
  <c r="M24" i="1"/>
  <c r="J24" i="1"/>
  <c r="Q23" i="1"/>
  <c r="M23" i="1"/>
  <c r="J23" i="1" s="1"/>
  <c r="Q22" i="1"/>
  <c r="M22" i="1"/>
  <c r="J22" i="1" s="1"/>
  <c r="Q21" i="1"/>
  <c r="M21" i="1"/>
  <c r="J21" i="1"/>
  <c r="Q20" i="1"/>
  <c r="J20" i="1" s="1"/>
  <c r="M20" i="1"/>
  <c r="Q19" i="1"/>
  <c r="M19" i="1"/>
  <c r="J19" i="1" s="1"/>
  <c r="Q18" i="1"/>
  <c r="M18" i="1"/>
  <c r="J18" i="1"/>
  <c r="Q17" i="1"/>
  <c r="M17" i="1"/>
  <c r="J17" i="1"/>
  <c r="Q16" i="1"/>
  <c r="M16" i="1"/>
  <c r="J16" i="1"/>
  <c r="Q15" i="1"/>
  <c r="M15" i="1"/>
  <c r="J15" i="1" s="1"/>
  <c r="Q14" i="1"/>
  <c r="M14" i="1"/>
  <c r="J14" i="1" s="1"/>
  <c r="Q13" i="1"/>
  <c r="M13" i="1"/>
  <c r="J13" i="1"/>
  <c r="Q12" i="1"/>
  <c r="J12" i="1" s="1"/>
  <c r="M12" i="1"/>
  <c r="Q11" i="1"/>
  <c r="M11" i="1"/>
  <c r="J11" i="1" s="1"/>
  <c r="Q10" i="1"/>
  <c r="M10" i="1"/>
  <c r="J10" i="1"/>
  <c r="Q9" i="1"/>
  <c r="M9" i="1"/>
  <c r="J9" i="1"/>
  <c r="Q8" i="1"/>
  <c r="J8" i="1" s="1"/>
  <c r="M8" i="1"/>
  <c r="Q7" i="1"/>
  <c r="M7" i="1"/>
  <c r="J7" i="1" s="1"/>
  <c r="Q6" i="1"/>
  <c r="M6" i="1"/>
  <c r="J6" i="1" s="1"/>
  <c r="Q5" i="1"/>
  <c r="M5" i="1"/>
  <c r="J5" i="1"/>
  <c r="Q4" i="1"/>
  <c r="J4" i="1" s="1"/>
  <c r="M4" i="1"/>
</calcChain>
</file>

<file path=xl/sharedStrings.xml><?xml version="1.0" encoding="utf-8"?>
<sst xmlns="http://schemas.openxmlformats.org/spreadsheetml/2006/main" count="1315" uniqueCount="161">
  <si>
    <t>TIR A L'ARC  2025 / 2026</t>
  </si>
  <si>
    <t>Autres résultats</t>
  </si>
  <si>
    <t>Tir à l'Arc</t>
  </si>
  <si>
    <t>Masculin</t>
  </si>
  <si>
    <t>Criterium Arc à Poulies Excellence</t>
  </si>
  <si>
    <t>PERSONNE</t>
  </si>
  <si>
    <t>Criterium Arc Classique Excellence</t>
  </si>
  <si>
    <t>STROCK</t>
  </si>
  <si>
    <t>THOMAS</t>
  </si>
  <si>
    <t xml:space="preserve">AS INSA DE LYON </t>
  </si>
  <si>
    <t>0725502</t>
  </si>
  <si>
    <t>CUOQ</t>
  </si>
  <si>
    <t>CORENTIN</t>
  </si>
  <si>
    <t>MAZOYER</t>
  </si>
  <si>
    <t>AMAURY</t>
  </si>
  <si>
    <t>ENS LYON</t>
  </si>
  <si>
    <t>GERIGNE</t>
  </si>
  <si>
    <t>ESTEBAN</t>
  </si>
  <si>
    <t>0917518</t>
  </si>
  <si>
    <t>CLEMENT</t>
  </si>
  <si>
    <t>LENAIK</t>
  </si>
  <si>
    <t>VANHOUTTE</t>
  </si>
  <si>
    <t>ANTOINE</t>
  </si>
  <si>
    <t>COROLLEUR</t>
  </si>
  <si>
    <t>MAXIME</t>
  </si>
  <si>
    <t>0915491</t>
  </si>
  <si>
    <t>LIETAR</t>
  </si>
  <si>
    <t>ANATOLE</t>
  </si>
  <si>
    <t>0914501</t>
  </si>
  <si>
    <t>JAMET</t>
  </si>
  <si>
    <t>HUGO</t>
  </si>
  <si>
    <t>0915490</t>
  </si>
  <si>
    <t>BALESTE</t>
  </si>
  <si>
    <t>GILEN</t>
  </si>
  <si>
    <t>UDL - UTE LYON 1 SCIENCES</t>
  </si>
  <si>
    <t>0961600</t>
  </si>
  <si>
    <t>COURTINE</t>
  </si>
  <si>
    <t>0965838</t>
  </si>
  <si>
    <t>PORTAL</t>
  </si>
  <si>
    <t>SIMON</t>
  </si>
  <si>
    <t>0617746</t>
  </si>
  <si>
    <t>DENOYELLE</t>
  </si>
  <si>
    <t>FABIEN</t>
  </si>
  <si>
    <t>0842451</t>
  </si>
  <si>
    <t>PAQUEREAU</t>
  </si>
  <si>
    <t>RAPHAEL</t>
  </si>
  <si>
    <t>0960519</t>
  </si>
  <si>
    <t>YALA--JEVODAN</t>
  </si>
  <si>
    <t>THEO</t>
  </si>
  <si>
    <t>0914506</t>
  </si>
  <si>
    <t>RIZZA</t>
  </si>
  <si>
    <t>ALEXIS</t>
  </si>
  <si>
    <t>0914503</t>
  </si>
  <si>
    <t>BEJA</t>
  </si>
  <si>
    <t>FUAT</t>
  </si>
  <si>
    <t>Féminin</t>
  </si>
  <si>
    <t>VALTAT</t>
  </si>
  <si>
    <t>MARGAUX</t>
  </si>
  <si>
    <t>UDL - UTE LYON 1 INSPE</t>
  </si>
  <si>
    <t>0922104</t>
  </si>
  <si>
    <t>MARTINET</t>
  </si>
  <si>
    <t>SARAH</t>
  </si>
  <si>
    <t xml:space="preserve">UDL - UTE LYON 1 SCIENCES </t>
  </si>
  <si>
    <t>BENAY--ROUX</t>
  </si>
  <si>
    <t>ELEANOR</t>
  </si>
  <si>
    <t>AS INSA DE LYON</t>
  </si>
  <si>
    <t>0991550</t>
  </si>
  <si>
    <t>KRAUTH</t>
  </si>
  <si>
    <t>LEANA</t>
  </si>
  <si>
    <t>0961634</t>
  </si>
  <si>
    <t>MESROUR</t>
  </si>
  <si>
    <t>SARA</t>
  </si>
  <si>
    <t>0915963</t>
  </si>
  <si>
    <t>CHOLLET</t>
  </si>
  <si>
    <t>LOUISE</t>
  </si>
  <si>
    <t>0965905</t>
  </si>
  <si>
    <t>GARREL</t>
  </si>
  <si>
    <t>OCEANNE</t>
  </si>
  <si>
    <t xml:space="preserve">UDL - UTE LYON 1 SANTE </t>
  </si>
  <si>
    <t>DUPREZ</t>
  </si>
  <si>
    <t>JULIETTE</t>
  </si>
  <si>
    <t>0914502</t>
  </si>
  <si>
    <t>BLOUIN-LAUVERGNE</t>
  </si>
  <si>
    <t>PERRINE</t>
  </si>
  <si>
    <t>0916734</t>
  </si>
  <si>
    <t>BOUFFARD</t>
  </si>
  <si>
    <t>DARRACQ</t>
  </si>
  <si>
    <t>ASIA</t>
  </si>
  <si>
    <t>PICHON</t>
  </si>
  <si>
    <t>ANAIS</t>
  </si>
  <si>
    <t>SAUNIER</t>
  </si>
  <si>
    <t>LEONIE</t>
  </si>
  <si>
    <t>0965846</t>
  </si>
  <si>
    <t>GICQUEL</t>
  </si>
  <si>
    <t>Mixte</t>
  </si>
  <si>
    <t>Criterium Arc Classique Excellence
par équipe</t>
  </si>
  <si>
    <t>Criterium Arc Classique Promotionel</t>
  </si>
  <si>
    <t>ODDOS-MARCEL</t>
  </si>
  <si>
    <t>ALBAN</t>
  </si>
  <si>
    <t>DE MARCO</t>
  </si>
  <si>
    <t>REBECCA</t>
  </si>
  <si>
    <t>Championnat d'Academie</t>
  </si>
  <si>
    <t>Championnat d'Académie</t>
  </si>
  <si>
    <t>Indoor Arc à Poulie - Excellence</t>
  </si>
  <si>
    <t>Indoor Arc Classique - Excellence</t>
  </si>
  <si>
    <t>BONNET-OGNIER</t>
  </si>
  <si>
    <t>FLAVIEN</t>
  </si>
  <si>
    <t xml:space="preserve">U. Clermont Auv. STAPS </t>
  </si>
  <si>
    <t>0899014</t>
  </si>
  <si>
    <t>0914521</t>
  </si>
  <si>
    <t>0959364</t>
  </si>
  <si>
    <t>Indoor Equipe 
Arc Classique - Excellence</t>
  </si>
  <si>
    <t xml:space="preserve"> AS INSA DE LYON </t>
  </si>
  <si>
    <t>Indoor Arc Classique - Promotionel</t>
  </si>
  <si>
    <t>Championnat de France</t>
  </si>
  <si>
    <t>Arc à Poulies</t>
  </si>
  <si>
    <t>Arc Classique</t>
  </si>
  <si>
    <t>NIVEAU EXCELLENCE</t>
  </si>
  <si>
    <t>meilleur</t>
  </si>
  <si>
    <t>PROPOSITION</t>
  </si>
  <si>
    <t>Acad</t>
  </si>
  <si>
    <t>Criterium</t>
  </si>
  <si>
    <t>Licence</t>
  </si>
  <si>
    <t>score</t>
  </si>
  <si>
    <t>CFU</t>
  </si>
  <si>
    <t>Fédéral</t>
  </si>
  <si>
    <t xml:space="preserve">BOULEAU </t>
  </si>
  <si>
    <t>VICTOR</t>
  </si>
  <si>
    <t>EM LYON</t>
  </si>
  <si>
    <t>OUI</t>
  </si>
  <si>
    <t>0900836V</t>
  </si>
  <si>
    <t>0790882E</t>
  </si>
  <si>
    <t>1021949L</t>
  </si>
  <si>
    <t>0893961X</t>
  </si>
  <si>
    <t>NON</t>
  </si>
  <si>
    <t>0829313C</t>
  </si>
  <si>
    <t>1051390U</t>
  </si>
  <si>
    <t>0964747N</t>
  </si>
  <si>
    <t>0006922Z</t>
  </si>
  <si>
    <t>1073577D</t>
  </si>
  <si>
    <t>0890248L</t>
  </si>
  <si>
    <t>0934505S</t>
  </si>
  <si>
    <t>0987155V</t>
  </si>
  <si>
    <t>0964804A</t>
  </si>
  <si>
    <t>1041318K</t>
  </si>
  <si>
    <t>0008304B</t>
  </si>
  <si>
    <t>1048283</t>
  </si>
  <si>
    <t>0860783J</t>
  </si>
  <si>
    <t>1036931R</t>
  </si>
  <si>
    <t>NIVEAU PROMOTIONNEL</t>
  </si>
  <si>
    <t>PAR EQUIPE EXCELLENCE</t>
  </si>
  <si>
    <t>Extérieur Classique 70 m</t>
  </si>
  <si>
    <t>Extérieur Classique 50 m</t>
  </si>
  <si>
    <t xml:space="preserve">BOURNE-ROSAZ </t>
  </si>
  <si>
    <t>ULYSSE</t>
  </si>
  <si>
    <t>COUTIN</t>
  </si>
  <si>
    <t>0767256</t>
  </si>
  <si>
    <t>Acad 30/4</t>
  </si>
  <si>
    <t>70M</t>
  </si>
  <si>
    <t>50M</t>
  </si>
  <si>
    <t>Extérieur Equipe 
Arc Classique - 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</si>
</sst>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indexed="9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10"/>
      <name val="Aptos Narrow"/>
      <family val="2"/>
      <scheme val="minor"/>
    </font>
    <font>
      <b/>
      <sz val="10"/>
      <color indexed="10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indexed="9"/>
      <name val="Aptos Narrow"/>
      <family val="2"/>
      <scheme val="minor"/>
    </font>
    <font>
      <sz val="10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99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indexed="14"/>
      <name val="Aptos Narrow"/>
      <family val="2"/>
      <scheme val="minor"/>
    </font>
    <font>
      <sz val="10"/>
      <color rgb="FFFF00FF"/>
      <name val="Aptos Narrow"/>
      <family val="2"/>
      <scheme val="minor"/>
    </font>
    <font>
      <b/>
      <sz val="10"/>
      <color rgb="FFFF00FF"/>
      <name val="Aptos Narrow"/>
      <family val="2"/>
      <scheme val="minor"/>
    </font>
    <font>
      <sz val="10"/>
      <color rgb="FF006600"/>
      <name val="Aptos Narrow"/>
      <family val="2"/>
      <scheme val="minor"/>
    </font>
    <font>
      <b/>
      <sz val="10"/>
      <color rgb="FF006600"/>
      <name val="Aptos Narrow"/>
      <family val="2"/>
      <scheme val="minor"/>
    </font>
    <font>
      <sz val="10"/>
      <color indexed="56"/>
      <name val="Aptos Narrow"/>
      <family val="2"/>
      <scheme val="minor"/>
    </font>
    <font>
      <u/>
      <sz val="10"/>
      <color indexed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indexed="62"/>
      <name val="Aptos Narrow"/>
      <family val="2"/>
      <scheme val="minor"/>
    </font>
    <font>
      <sz val="10"/>
      <color rgb="FF000099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00FF"/>
      <name val="Calibri"/>
      <family val="2"/>
    </font>
    <font>
      <sz val="10"/>
      <color rgb="FF0000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0000FF"/>
      <name val="Calibri"/>
      <family val="2"/>
    </font>
    <font>
      <sz val="10"/>
      <color rgb="FFFF0000"/>
      <name val="Calibri"/>
      <family val="2"/>
    </font>
    <font>
      <b/>
      <sz val="10"/>
      <color rgb="FFFF00FF"/>
      <name val="Calibri"/>
      <family val="2"/>
    </font>
    <font>
      <sz val="10"/>
      <color rgb="FF006600"/>
      <name val="Calibri"/>
      <family val="2"/>
    </font>
    <font>
      <b/>
      <sz val="10"/>
      <color rgb="FF006600"/>
      <name val="Calibri"/>
      <family val="2"/>
    </font>
    <font>
      <sz val="8"/>
      <name val="Aptos Narrow"/>
      <family val="2"/>
      <scheme val="minor"/>
    </font>
    <font>
      <b/>
      <sz val="12"/>
      <color indexed="9"/>
      <name val="Aptos Narrow"/>
      <family val="2"/>
      <scheme val="minor"/>
    </font>
    <font>
      <sz val="8"/>
      <color indexed="18"/>
      <name val="Aptos Narrow"/>
      <family val="2"/>
      <scheme val="minor"/>
    </font>
    <font>
      <sz val="8"/>
      <color indexed="12"/>
      <name val="Aptos Narrow"/>
      <family val="2"/>
      <scheme val="minor"/>
    </font>
    <font>
      <sz val="8"/>
      <color indexed="10"/>
      <name val="Aptos Narrow"/>
      <family val="2"/>
      <scheme val="minor"/>
    </font>
    <font>
      <b/>
      <sz val="8"/>
      <name val="Aptos Narrow"/>
      <family val="2"/>
      <scheme val="minor"/>
    </font>
    <font>
      <b/>
      <sz val="6"/>
      <color rgb="FF0000FF"/>
      <name val="Aptos Narrow"/>
      <family val="2"/>
      <scheme val="minor"/>
    </font>
    <font>
      <b/>
      <sz val="8"/>
      <color indexed="9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rgb="FF0000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FF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indexed="14"/>
      <name val="Aptos Narrow"/>
      <family val="2"/>
      <scheme val="minor"/>
    </font>
    <font>
      <b/>
      <sz val="10"/>
      <color indexed="63"/>
      <name val="Aptos Narrow"/>
      <family val="2"/>
      <scheme val="minor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sz val="10"/>
      <color indexed="14"/>
      <name val="Calibri"/>
      <family val="2"/>
    </font>
    <font>
      <b/>
      <sz val="10"/>
      <name val="Calibri"/>
      <family val="2"/>
    </font>
    <font>
      <sz val="10"/>
      <color indexed="6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1" fillId="6" borderId="1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9" fillId="8" borderId="1" xfId="0" applyFont="1" applyFill="1" applyBorder="1" applyAlignment="1">
      <alignment horizontal="right" vertical="top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 wrapText="1"/>
    </xf>
    <xf numFmtId="0" fontId="9" fillId="10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/>
    </xf>
    <xf numFmtId="14" fontId="11" fillId="3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49" fontId="25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28" fillId="0" borderId="1" xfId="0" applyFont="1" applyBorder="1"/>
    <xf numFmtId="0" fontId="30" fillId="4" borderId="1" xfId="0" applyFont="1" applyFill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2" fillId="0" borderId="1" xfId="0" applyFont="1" applyBorder="1"/>
    <xf numFmtId="0" fontId="12" fillId="0" borderId="1" xfId="0" applyFont="1" applyBorder="1" applyAlignment="1">
      <alignment horizontal="left" wrapText="1"/>
    </xf>
    <xf numFmtId="0" fontId="27" fillId="0" borderId="1" xfId="0" applyFont="1" applyBorder="1"/>
    <xf numFmtId="0" fontId="33" fillId="0" borderId="1" xfId="0" applyFont="1" applyBorder="1" applyAlignment="1">
      <alignment horizontal="right"/>
    </xf>
    <xf numFmtId="0" fontId="16" fillId="7" borderId="1" xfId="0" applyFont="1" applyFill="1" applyBorder="1" applyAlignment="1">
      <alignment wrapText="1"/>
    </xf>
    <xf numFmtId="0" fontId="8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16" fontId="44" fillId="4" borderId="1" xfId="0" applyNumberFormat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11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wrapText="1"/>
    </xf>
    <xf numFmtId="0" fontId="30" fillId="6" borderId="1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right" vertical="top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36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48" fillId="0" borderId="1" xfId="0" applyFont="1" applyBorder="1" applyAlignment="1">
      <alignment horizontal="right" vertical="center"/>
    </xf>
    <xf numFmtId="49" fontId="47" fillId="0" borderId="1" xfId="0" applyNumberFormat="1" applyFont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11" fillId="13" borderId="1" xfId="0" applyFont="1" applyFill="1" applyBorder="1" applyAlignment="1">
      <alignment horizontal="left" vertical="center"/>
    </xf>
    <xf numFmtId="0" fontId="11" fillId="14" borderId="1" xfId="0" applyFont="1" applyFill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0" fontId="54" fillId="0" borderId="1" xfId="0" applyFont="1" applyBorder="1" applyAlignment="1">
      <alignment horizontal="left" vertical="top"/>
    </xf>
    <xf numFmtId="0" fontId="30" fillId="4" borderId="1" xfId="0" applyFont="1" applyFill="1" applyBorder="1" applyAlignment="1">
      <alignment horizontal="right" wrapText="1"/>
    </xf>
    <xf numFmtId="0" fontId="24" fillId="5" borderId="1" xfId="0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wrapText="1"/>
    </xf>
    <xf numFmtId="0" fontId="55" fillId="0" borderId="1" xfId="0" applyFont="1" applyBorder="1" applyAlignment="1">
      <alignment horizontal="left" vertical="top"/>
    </xf>
    <xf numFmtId="0" fontId="30" fillId="6" borderId="1" xfId="0" applyFont="1" applyFill="1" applyBorder="1" applyAlignment="1">
      <alignment horizontal="right" wrapText="1"/>
    </xf>
    <xf numFmtId="0" fontId="27" fillId="5" borderId="1" xfId="0" applyFont="1" applyFill="1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0" fontId="56" fillId="0" borderId="1" xfId="0" applyFont="1" applyBorder="1" applyAlignment="1">
      <alignment horizontal="right" vertical="top"/>
    </xf>
    <xf numFmtId="0" fontId="57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right" vertical="center"/>
    </xf>
    <xf numFmtId="0" fontId="50" fillId="0" borderId="1" xfId="0" applyFont="1" applyBorder="1" applyAlignment="1">
      <alignment horizontal="right" vertical="center"/>
    </xf>
    <xf numFmtId="0" fontId="50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0" fillId="3" borderId="2" xfId="0" applyFont="1" applyFill="1" applyBorder="1" applyAlignment="1">
      <alignment horizontal="right" vertical="top"/>
    </xf>
    <xf numFmtId="0" fontId="30" fillId="3" borderId="4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right" vertical="top"/>
    </xf>
    <xf numFmtId="0" fontId="35" fillId="0" borderId="4" xfId="0" applyFont="1" applyBorder="1" applyAlignment="1">
      <alignment horizontal="right" vertical="top"/>
    </xf>
    <xf numFmtId="0" fontId="35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2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right" vertical="top"/>
    </xf>
    <xf numFmtId="0" fontId="3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left" vertical="top"/>
    </xf>
    <xf numFmtId="0" fontId="30" fillId="3" borderId="1" xfId="0" applyFont="1" applyFill="1" applyBorder="1" applyAlignment="1">
      <alignment horizontal="right" vertical="top"/>
    </xf>
    <xf numFmtId="14" fontId="9" fillId="3" borderId="1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right" vertical="top"/>
    </xf>
    <xf numFmtId="0" fontId="19" fillId="8" borderId="1" xfId="0" applyFont="1" applyFill="1" applyBorder="1" applyAlignment="1">
      <alignment horizontal="right" vertical="top"/>
    </xf>
    <xf numFmtId="0" fontId="9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vertical="center"/>
    </xf>
    <xf numFmtId="0" fontId="30" fillId="14" borderId="1" xfId="0" applyFont="1" applyFill="1" applyBorder="1" applyAlignment="1">
      <alignment horizontal="left" vertical="top"/>
    </xf>
    <xf numFmtId="0" fontId="30" fillId="14" borderId="1" xfId="0" applyFont="1" applyFill="1" applyBorder="1" applyAlignment="1">
      <alignment horizontal="left" vertical="top"/>
    </xf>
    <xf numFmtId="0" fontId="30" fillId="14" borderId="1" xfId="0" applyFont="1" applyFill="1" applyBorder="1"/>
    <xf numFmtId="0" fontId="1" fillId="14" borderId="1" xfId="0" applyFont="1" applyFill="1" applyBorder="1" applyAlignment="1">
      <alignment horizontal="left" vertical="top"/>
    </xf>
    <xf numFmtId="14" fontId="9" fillId="9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F438-1E09-4150-B8C5-5BED0971606E}">
  <sheetPr>
    <tabColor rgb="FFFF0000"/>
  </sheetPr>
  <dimension ref="A1:R71"/>
  <sheetViews>
    <sheetView tabSelected="1" workbookViewId="0">
      <selection activeCell="R42" sqref="R42"/>
    </sheetView>
  </sheetViews>
  <sheetFormatPr baseColWidth="10" defaultColWidth="42" defaultRowHeight="13.5" x14ac:dyDescent="0.25"/>
  <cols>
    <col min="1" max="1" width="7.7109375" style="97" bestFit="1" customWidth="1"/>
    <col min="2" max="2" width="11.140625" style="126" bestFit="1" customWidth="1"/>
    <col min="3" max="3" width="3" style="126" bestFit="1" customWidth="1"/>
    <col min="4" max="4" width="16.85546875" style="98" bestFit="1" customWidth="1"/>
    <col min="5" max="5" width="9" style="98" bestFit="1" customWidth="1"/>
    <col min="6" max="6" width="22.42578125" style="99" bestFit="1" customWidth="1"/>
    <col min="7" max="7" width="8" style="100" bestFit="1" customWidth="1"/>
    <col min="8" max="8" width="6.7109375" style="125" bestFit="1" customWidth="1"/>
    <col min="9" max="9" width="10.5703125" style="132" bestFit="1" customWidth="1"/>
    <col min="10" max="11" width="5.5703125" style="97" bestFit="1" customWidth="1"/>
    <col min="12" max="12" width="5.85546875" style="97" bestFit="1" customWidth="1"/>
    <col min="13" max="13" width="5" style="97" bestFit="1" customWidth="1"/>
    <col min="14" max="14" width="4" style="97" bestFit="1" customWidth="1"/>
    <col min="15" max="15" width="9.140625" style="135" bestFit="1" customWidth="1"/>
    <col min="16" max="16" width="13.28515625" style="97" bestFit="1" customWidth="1"/>
    <col min="17" max="17" width="6.85546875" style="97" bestFit="1" customWidth="1"/>
    <col min="18" max="18" width="22.42578125" style="97" bestFit="1" customWidth="1"/>
    <col min="19" max="19" width="8" style="97" bestFit="1" customWidth="1"/>
    <col min="20" max="16384" width="42" style="97"/>
  </cols>
  <sheetData>
    <row r="1" spans="1:15" s="4" customFormat="1" ht="26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3" spans="1:15" ht="22.5" customHeight="1" x14ac:dyDescent="0.25">
      <c r="B3" s="176" t="s">
        <v>117</v>
      </c>
      <c r="C3" s="176"/>
      <c r="D3" s="176"/>
      <c r="H3" s="101" t="s">
        <v>118</v>
      </c>
      <c r="I3" s="102" t="s">
        <v>119</v>
      </c>
      <c r="J3" s="103" t="s">
        <v>120</v>
      </c>
      <c r="K3" s="178" t="s">
        <v>121</v>
      </c>
      <c r="L3" s="178"/>
      <c r="M3" s="211" t="s">
        <v>157</v>
      </c>
      <c r="N3" s="212"/>
      <c r="O3" s="103" t="s">
        <v>122</v>
      </c>
    </row>
    <row r="4" spans="1:15" ht="11.25" x14ac:dyDescent="0.25">
      <c r="B4" s="176"/>
      <c r="C4" s="176"/>
      <c r="D4" s="176"/>
      <c r="H4" s="101" t="s">
        <v>123</v>
      </c>
      <c r="I4" s="102" t="s">
        <v>124</v>
      </c>
      <c r="J4" s="104">
        <v>46374</v>
      </c>
      <c r="K4" s="104">
        <v>45988</v>
      </c>
      <c r="L4" s="104">
        <v>46030</v>
      </c>
      <c r="M4" s="104" t="s">
        <v>158</v>
      </c>
      <c r="N4" s="104" t="s">
        <v>159</v>
      </c>
      <c r="O4" s="105" t="s">
        <v>125</v>
      </c>
    </row>
    <row r="5" spans="1:15" s="4" customFormat="1" x14ac:dyDescent="0.25">
      <c r="A5" s="10" t="s">
        <v>3</v>
      </c>
      <c r="B5" s="8" t="s">
        <v>115</v>
      </c>
      <c r="C5" s="89">
        <v>1</v>
      </c>
      <c r="D5" s="14" t="s">
        <v>126</v>
      </c>
      <c r="E5" s="14" t="s">
        <v>127</v>
      </c>
      <c r="F5" s="15" t="s">
        <v>128</v>
      </c>
      <c r="G5" s="58">
        <v>825848</v>
      </c>
      <c r="H5" s="106">
        <v>597</v>
      </c>
      <c r="I5" s="107" t="s">
        <v>129</v>
      </c>
      <c r="J5" s="21">
        <v>597</v>
      </c>
      <c r="K5" s="108"/>
      <c r="L5" s="108"/>
      <c r="M5" s="108"/>
      <c r="N5" s="108"/>
      <c r="O5" s="109" t="s">
        <v>130</v>
      </c>
    </row>
    <row r="6" spans="1:15" s="4" customFormat="1" x14ac:dyDescent="0.25">
      <c r="A6" s="21"/>
      <c r="B6" s="21"/>
      <c r="C6" s="21"/>
      <c r="D6" s="21"/>
      <c r="E6" s="21"/>
      <c r="F6" s="21"/>
      <c r="G6" s="21"/>
      <c r="H6" s="17"/>
      <c r="I6" s="110"/>
      <c r="J6" s="21"/>
      <c r="K6" s="21"/>
      <c r="L6" s="111"/>
      <c r="M6" s="111"/>
      <c r="N6" s="111"/>
      <c r="O6" s="21"/>
    </row>
    <row r="7" spans="1:15" s="4" customFormat="1" x14ac:dyDescent="0.25">
      <c r="A7" s="10" t="s">
        <v>3</v>
      </c>
      <c r="B7" s="8" t="s">
        <v>116</v>
      </c>
      <c r="C7" s="89">
        <v>1</v>
      </c>
      <c r="D7" s="22" t="s">
        <v>7</v>
      </c>
      <c r="E7" s="22" t="s">
        <v>8</v>
      </c>
      <c r="F7" s="23" t="s">
        <v>9</v>
      </c>
      <c r="G7" s="24" t="s">
        <v>10</v>
      </c>
      <c r="H7" s="17">
        <v>616</v>
      </c>
      <c r="I7" s="107" t="s">
        <v>129</v>
      </c>
      <c r="J7" s="21">
        <v>568</v>
      </c>
      <c r="K7" s="35">
        <v>536</v>
      </c>
      <c r="L7" s="111">
        <v>571</v>
      </c>
      <c r="M7" s="111">
        <v>616</v>
      </c>
      <c r="N7" s="112"/>
      <c r="O7" s="18" t="s">
        <v>131</v>
      </c>
    </row>
    <row r="8" spans="1:15" s="4" customFormat="1" x14ac:dyDescent="0.25">
      <c r="A8" s="10" t="s">
        <v>3</v>
      </c>
      <c r="B8" s="8" t="s">
        <v>116</v>
      </c>
      <c r="C8" s="25">
        <v>2</v>
      </c>
      <c r="D8" s="22" t="s">
        <v>38</v>
      </c>
      <c r="E8" s="22" t="s">
        <v>39</v>
      </c>
      <c r="F8" s="26" t="s">
        <v>34</v>
      </c>
      <c r="G8" s="24">
        <v>617746</v>
      </c>
      <c r="H8" s="17">
        <v>599</v>
      </c>
      <c r="I8" s="107" t="s">
        <v>129</v>
      </c>
      <c r="J8" s="108"/>
      <c r="K8" s="35">
        <v>541</v>
      </c>
      <c r="L8" s="112"/>
      <c r="M8" s="111">
        <v>599</v>
      </c>
      <c r="N8" s="112"/>
      <c r="O8" s="112"/>
    </row>
    <row r="9" spans="1:15" s="4" customFormat="1" x14ac:dyDescent="0.25">
      <c r="A9" s="10" t="s">
        <v>3</v>
      </c>
      <c r="B9" s="8" t="s">
        <v>116</v>
      </c>
      <c r="C9" s="25">
        <v>3</v>
      </c>
      <c r="D9" s="22" t="s">
        <v>11</v>
      </c>
      <c r="E9" s="22" t="s">
        <v>12</v>
      </c>
      <c r="F9" s="23" t="s">
        <v>9</v>
      </c>
      <c r="G9" s="24">
        <v>1036825</v>
      </c>
      <c r="H9" s="17">
        <v>563</v>
      </c>
      <c r="I9" s="107" t="s">
        <v>129</v>
      </c>
      <c r="J9" s="21">
        <v>503</v>
      </c>
      <c r="K9" s="21">
        <v>529</v>
      </c>
      <c r="L9" s="111">
        <v>535</v>
      </c>
      <c r="M9" s="111">
        <v>563</v>
      </c>
      <c r="N9" s="112"/>
      <c r="O9" s="47" t="s">
        <v>133</v>
      </c>
    </row>
    <row r="10" spans="1:15" s="4" customFormat="1" x14ac:dyDescent="0.25">
      <c r="A10" s="10" t="s">
        <v>3</v>
      </c>
      <c r="B10" s="8" t="s">
        <v>116</v>
      </c>
      <c r="C10" s="25">
        <v>4</v>
      </c>
      <c r="D10" s="28" t="s">
        <v>41</v>
      </c>
      <c r="E10" s="28" t="s">
        <v>42</v>
      </c>
      <c r="F10" s="23" t="s">
        <v>9</v>
      </c>
      <c r="G10" s="29" t="s">
        <v>43</v>
      </c>
      <c r="H10" s="17">
        <v>540</v>
      </c>
      <c r="I10" s="107" t="s">
        <v>129</v>
      </c>
      <c r="J10" s="21">
        <v>530</v>
      </c>
      <c r="K10" s="108"/>
      <c r="L10" s="111">
        <v>540</v>
      </c>
      <c r="M10" s="112"/>
      <c r="N10" s="112"/>
      <c r="O10" s="113" t="s">
        <v>132</v>
      </c>
    </row>
    <row r="11" spans="1:15" s="4" customFormat="1" x14ac:dyDescent="0.25">
      <c r="A11" s="10" t="s">
        <v>3</v>
      </c>
      <c r="B11" s="8" t="s">
        <v>116</v>
      </c>
      <c r="C11" s="25">
        <v>5</v>
      </c>
      <c r="D11" s="22" t="s">
        <v>13</v>
      </c>
      <c r="E11" s="22" t="s">
        <v>14</v>
      </c>
      <c r="F11" s="26" t="s">
        <v>15</v>
      </c>
      <c r="G11" s="24">
        <v>1075073</v>
      </c>
      <c r="H11" s="17">
        <v>539</v>
      </c>
      <c r="I11" s="107" t="s">
        <v>129</v>
      </c>
      <c r="J11" s="108"/>
      <c r="K11" s="21">
        <v>539</v>
      </c>
      <c r="L11" s="111">
        <v>508</v>
      </c>
      <c r="M11" s="112"/>
      <c r="N11" s="112"/>
      <c r="O11" s="112"/>
    </row>
    <row r="12" spans="1:15" s="4" customFormat="1" x14ac:dyDescent="0.25">
      <c r="A12" s="10" t="s">
        <v>3</v>
      </c>
      <c r="B12" s="8" t="s">
        <v>116</v>
      </c>
      <c r="C12" s="25">
        <v>5</v>
      </c>
      <c r="D12" s="22" t="s">
        <v>23</v>
      </c>
      <c r="E12" s="22" t="s">
        <v>24</v>
      </c>
      <c r="F12" s="23" t="s">
        <v>9</v>
      </c>
      <c r="G12" s="27" t="s">
        <v>25</v>
      </c>
      <c r="H12" s="17">
        <v>539</v>
      </c>
      <c r="I12" s="107" t="s">
        <v>129</v>
      </c>
      <c r="J12" s="21">
        <v>512</v>
      </c>
      <c r="K12" s="35">
        <v>487</v>
      </c>
      <c r="L12" s="111">
        <v>489</v>
      </c>
      <c r="M12" s="111">
        <v>539</v>
      </c>
      <c r="N12" s="112"/>
      <c r="O12" s="111" t="s">
        <v>136</v>
      </c>
    </row>
    <row r="13" spans="1:15" s="4" customFormat="1" x14ac:dyDescent="0.25">
      <c r="A13" s="10" t="s">
        <v>3</v>
      </c>
      <c r="B13" s="8" t="s">
        <v>116</v>
      </c>
      <c r="C13" s="25">
        <v>7</v>
      </c>
      <c r="D13" s="28" t="s">
        <v>105</v>
      </c>
      <c r="E13" s="28" t="s">
        <v>106</v>
      </c>
      <c r="F13" s="23" t="s">
        <v>107</v>
      </c>
      <c r="G13" s="30" t="s">
        <v>108</v>
      </c>
      <c r="H13" s="17">
        <v>534</v>
      </c>
      <c r="I13" s="43" t="s">
        <v>134</v>
      </c>
      <c r="J13" s="21">
        <v>534</v>
      </c>
      <c r="K13" s="108"/>
      <c r="L13" s="112"/>
      <c r="M13" s="112"/>
      <c r="N13" s="112"/>
      <c r="O13" s="47" t="s">
        <v>135</v>
      </c>
    </row>
    <row r="14" spans="1:15" s="4" customFormat="1" x14ac:dyDescent="0.25">
      <c r="A14" s="10" t="s">
        <v>3</v>
      </c>
      <c r="B14" s="8" t="s">
        <v>116</v>
      </c>
      <c r="C14" s="25">
        <v>8</v>
      </c>
      <c r="D14" s="22" t="s">
        <v>26</v>
      </c>
      <c r="E14" s="22" t="s">
        <v>27</v>
      </c>
      <c r="F14" s="23" t="s">
        <v>9</v>
      </c>
      <c r="G14" s="27" t="s">
        <v>28</v>
      </c>
      <c r="H14" s="17">
        <v>519</v>
      </c>
      <c r="I14" s="107" t="s">
        <v>129</v>
      </c>
      <c r="J14" s="21">
        <v>478</v>
      </c>
      <c r="K14" s="21">
        <v>519</v>
      </c>
      <c r="L14" s="111">
        <v>395</v>
      </c>
      <c r="M14" s="111">
        <v>441</v>
      </c>
      <c r="N14" s="112"/>
      <c r="O14" s="112"/>
    </row>
    <row r="15" spans="1:15" s="4" customFormat="1" x14ac:dyDescent="0.25">
      <c r="A15" s="10" t="s">
        <v>3</v>
      </c>
      <c r="B15" s="8" t="s">
        <v>116</v>
      </c>
      <c r="C15" s="25">
        <v>9</v>
      </c>
      <c r="D15" s="22" t="s">
        <v>16</v>
      </c>
      <c r="E15" s="22" t="s">
        <v>17</v>
      </c>
      <c r="F15" s="23" t="s">
        <v>9</v>
      </c>
      <c r="G15" s="27" t="s">
        <v>18</v>
      </c>
      <c r="H15" s="17">
        <v>518</v>
      </c>
      <c r="I15" s="107" t="s">
        <v>129</v>
      </c>
      <c r="J15" s="21">
        <v>518</v>
      </c>
      <c r="K15" s="35">
        <v>515</v>
      </c>
      <c r="L15" s="111">
        <v>495</v>
      </c>
      <c r="M15" s="112"/>
      <c r="N15" s="112"/>
      <c r="O15" s="112"/>
    </row>
    <row r="16" spans="1:15" s="4" customFormat="1" x14ac:dyDescent="0.25">
      <c r="A16" s="10" t="s">
        <v>3</v>
      </c>
      <c r="B16" s="8" t="s">
        <v>116</v>
      </c>
      <c r="C16" s="25">
        <v>10</v>
      </c>
      <c r="D16" s="22" t="s">
        <v>21</v>
      </c>
      <c r="E16" s="22" t="s">
        <v>22</v>
      </c>
      <c r="F16" s="23" t="s">
        <v>9</v>
      </c>
      <c r="G16" s="27" t="s">
        <v>109</v>
      </c>
      <c r="H16" s="17">
        <v>513</v>
      </c>
      <c r="I16" s="107" t="s">
        <v>129</v>
      </c>
      <c r="J16" s="21">
        <v>462</v>
      </c>
      <c r="K16" s="35">
        <v>513</v>
      </c>
      <c r="L16" s="111">
        <v>485</v>
      </c>
      <c r="M16" s="112"/>
      <c r="N16" s="112"/>
      <c r="O16" s="112"/>
    </row>
    <row r="17" spans="1:15" s="4" customFormat="1" x14ac:dyDescent="0.25">
      <c r="A17" s="10" t="s">
        <v>3</v>
      </c>
      <c r="B17" s="8" t="s">
        <v>116</v>
      </c>
      <c r="C17" s="25">
        <v>11</v>
      </c>
      <c r="D17" s="22" t="s">
        <v>44</v>
      </c>
      <c r="E17" s="22" t="s">
        <v>45</v>
      </c>
      <c r="F17" s="23" t="s">
        <v>9</v>
      </c>
      <c r="G17" s="27" t="s">
        <v>46</v>
      </c>
      <c r="H17" s="17">
        <v>512</v>
      </c>
      <c r="I17" s="107" t="s">
        <v>129</v>
      </c>
      <c r="J17" s="21">
        <v>496</v>
      </c>
      <c r="K17" s="21">
        <v>512</v>
      </c>
      <c r="L17" s="112"/>
      <c r="M17" s="112"/>
      <c r="N17" s="112"/>
      <c r="O17" s="47" t="s">
        <v>137</v>
      </c>
    </row>
    <row r="18" spans="1:15" s="4" customFormat="1" x14ac:dyDescent="0.25">
      <c r="A18" s="10" t="s">
        <v>3</v>
      </c>
      <c r="B18" s="8" t="s">
        <v>116</v>
      </c>
      <c r="C18" s="25">
        <v>12</v>
      </c>
      <c r="D18" s="22" t="s">
        <v>19</v>
      </c>
      <c r="E18" s="22" t="s">
        <v>20</v>
      </c>
      <c r="F18" s="23" t="s">
        <v>9</v>
      </c>
      <c r="G18" s="27">
        <v>1074409</v>
      </c>
      <c r="H18" s="106">
        <v>503</v>
      </c>
      <c r="I18" s="107" t="s">
        <v>129</v>
      </c>
      <c r="J18" s="21">
        <v>502</v>
      </c>
      <c r="K18" s="21">
        <v>503</v>
      </c>
      <c r="L18" s="111">
        <v>501</v>
      </c>
      <c r="M18" s="112"/>
      <c r="N18" s="112"/>
      <c r="O18" s="47" t="s">
        <v>138</v>
      </c>
    </row>
    <row r="19" spans="1:15" s="4" customFormat="1" x14ac:dyDescent="0.25">
      <c r="A19" s="10" t="s">
        <v>3</v>
      </c>
      <c r="B19" s="8" t="s">
        <v>116</v>
      </c>
      <c r="C19" s="25">
        <v>13</v>
      </c>
      <c r="D19" s="28" t="s">
        <v>53</v>
      </c>
      <c r="E19" s="28" t="s">
        <v>54</v>
      </c>
      <c r="F19" s="23" t="s">
        <v>9</v>
      </c>
      <c r="G19" s="30">
        <v>1047842</v>
      </c>
      <c r="H19" s="114">
        <v>477</v>
      </c>
      <c r="I19" s="43" t="s">
        <v>134</v>
      </c>
      <c r="J19" s="111">
        <v>420</v>
      </c>
      <c r="K19" s="112"/>
      <c r="L19" s="111">
        <v>386</v>
      </c>
      <c r="M19" s="111">
        <v>477</v>
      </c>
      <c r="N19" s="112"/>
      <c r="O19" s="113" t="s">
        <v>139</v>
      </c>
    </row>
    <row r="20" spans="1:15" s="4" customFormat="1" x14ac:dyDescent="0.25">
      <c r="A20" s="10" t="s">
        <v>3</v>
      </c>
      <c r="B20" s="8" t="s">
        <v>116</v>
      </c>
      <c r="C20" s="25">
        <v>14</v>
      </c>
      <c r="D20" s="22" t="s">
        <v>29</v>
      </c>
      <c r="E20" s="22" t="s">
        <v>30</v>
      </c>
      <c r="F20" s="23" t="s">
        <v>9</v>
      </c>
      <c r="G20" s="27" t="s">
        <v>31</v>
      </c>
      <c r="H20" s="17">
        <v>469</v>
      </c>
      <c r="I20" s="43" t="s">
        <v>134</v>
      </c>
      <c r="J20" s="108"/>
      <c r="K20" s="21">
        <v>433</v>
      </c>
      <c r="L20" s="111">
        <v>469</v>
      </c>
      <c r="M20" s="112"/>
      <c r="N20" s="112"/>
      <c r="O20" s="112"/>
    </row>
    <row r="21" spans="1:15" s="4" customFormat="1" x14ac:dyDescent="0.25">
      <c r="A21" s="10" t="s">
        <v>3</v>
      </c>
      <c r="B21" s="8" t="s">
        <v>116</v>
      </c>
      <c r="C21" s="25">
        <v>15</v>
      </c>
      <c r="D21" s="22" t="s">
        <v>36</v>
      </c>
      <c r="E21" s="22" t="s">
        <v>12</v>
      </c>
      <c r="F21" s="23" t="s">
        <v>9</v>
      </c>
      <c r="G21" s="27" t="s">
        <v>37</v>
      </c>
      <c r="H21" s="17">
        <v>447</v>
      </c>
      <c r="I21" s="43" t="s">
        <v>134</v>
      </c>
      <c r="J21" s="108"/>
      <c r="K21" s="21">
        <v>401</v>
      </c>
      <c r="L21" s="111">
        <v>447</v>
      </c>
      <c r="M21" s="112"/>
      <c r="N21" s="112"/>
      <c r="O21" s="112"/>
    </row>
    <row r="22" spans="1:15" s="4" customFormat="1" x14ac:dyDescent="0.25">
      <c r="A22" s="10" t="s">
        <v>3</v>
      </c>
      <c r="B22" s="8" t="s">
        <v>116</v>
      </c>
      <c r="C22" s="25">
        <v>16</v>
      </c>
      <c r="D22" s="22" t="s">
        <v>32</v>
      </c>
      <c r="E22" s="22" t="s">
        <v>33</v>
      </c>
      <c r="F22" s="26" t="s">
        <v>34</v>
      </c>
      <c r="G22" s="27" t="s">
        <v>35</v>
      </c>
      <c r="H22" s="17">
        <v>445</v>
      </c>
      <c r="I22" s="107" t="s">
        <v>129</v>
      </c>
      <c r="J22" s="21">
        <v>443</v>
      </c>
      <c r="K22" s="35">
        <v>482</v>
      </c>
      <c r="L22" s="111">
        <v>419</v>
      </c>
      <c r="M22" s="112"/>
      <c r="N22" s="111">
        <v>445</v>
      </c>
      <c r="O22" s="112"/>
    </row>
    <row r="23" spans="1:15" s="4" customFormat="1" x14ac:dyDescent="0.25">
      <c r="A23" s="10" t="s">
        <v>3</v>
      </c>
      <c r="B23" s="8" t="s">
        <v>116</v>
      </c>
      <c r="C23" s="25">
        <v>17</v>
      </c>
      <c r="D23" s="28" t="s">
        <v>47</v>
      </c>
      <c r="E23" s="28" t="s">
        <v>48</v>
      </c>
      <c r="F23" s="23" t="s">
        <v>9</v>
      </c>
      <c r="G23" s="29" t="s">
        <v>49</v>
      </c>
      <c r="H23" s="17">
        <v>436</v>
      </c>
      <c r="I23" s="107" t="s">
        <v>129</v>
      </c>
      <c r="J23" s="21">
        <v>436</v>
      </c>
      <c r="K23" s="108"/>
      <c r="L23" s="111">
        <v>386</v>
      </c>
      <c r="M23" s="112"/>
      <c r="N23" s="112"/>
      <c r="O23" s="112"/>
    </row>
    <row r="24" spans="1:15" s="4" customFormat="1" x14ac:dyDescent="0.25">
      <c r="A24" s="10" t="s">
        <v>3</v>
      </c>
      <c r="B24" s="8" t="s">
        <v>116</v>
      </c>
      <c r="C24" s="25">
        <v>18</v>
      </c>
      <c r="D24" s="22" t="s">
        <v>50</v>
      </c>
      <c r="E24" s="22" t="s">
        <v>51</v>
      </c>
      <c r="F24" s="23" t="s">
        <v>9</v>
      </c>
      <c r="G24" s="27" t="s">
        <v>52</v>
      </c>
      <c r="H24" s="17">
        <v>411</v>
      </c>
      <c r="I24" s="43" t="s">
        <v>134</v>
      </c>
      <c r="J24" s="108"/>
      <c r="K24" s="35">
        <v>411</v>
      </c>
      <c r="L24" s="112"/>
      <c r="M24" s="112"/>
      <c r="N24" s="112"/>
      <c r="O24" s="112"/>
    </row>
    <row r="25" spans="1:15" s="4" customFormat="1" x14ac:dyDescent="0.25">
      <c r="A25" s="10"/>
      <c r="B25" s="8"/>
      <c r="C25" s="8"/>
      <c r="D25" s="22"/>
      <c r="E25" s="22"/>
      <c r="F25" s="26"/>
      <c r="G25" s="27"/>
      <c r="H25" s="17"/>
      <c r="I25" s="45"/>
      <c r="J25" s="21"/>
      <c r="K25" s="21"/>
      <c r="L25" s="21"/>
      <c r="M25" s="21"/>
      <c r="N25" s="21"/>
      <c r="O25" s="21"/>
    </row>
    <row r="26" spans="1:15" s="4" customFormat="1" x14ac:dyDescent="0.25">
      <c r="A26" s="31" t="s">
        <v>55</v>
      </c>
      <c r="B26" s="8" t="s">
        <v>115</v>
      </c>
      <c r="C26" s="8"/>
      <c r="D26" s="95" t="s">
        <v>5</v>
      </c>
      <c r="E26" s="72"/>
      <c r="F26" s="73"/>
      <c r="G26" s="115"/>
      <c r="H26" s="106"/>
      <c r="I26" s="45"/>
      <c r="J26" s="21"/>
      <c r="K26" s="21"/>
      <c r="L26" s="21"/>
      <c r="M26" s="21"/>
      <c r="N26" s="21"/>
      <c r="O26" s="109"/>
    </row>
    <row r="27" spans="1:15" s="4" customFormat="1" x14ac:dyDescent="0.25">
      <c r="A27" s="21"/>
      <c r="B27" s="21"/>
      <c r="C27" s="21"/>
    </row>
    <row r="28" spans="1:15" s="4" customFormat="1" x14ac:dyDescent="0.2">
      <c r="A28" s="31" t="s">
        <v>55</v>
      </c>
      <c r="B28" s="8" t="s">
        <v>116</v>
      </c>
      <c r="C28" s="116">
        <v>1</v>
      </c>
      <c r="D28" s="36" t="s">
        <v>56</v>
      </c>
      <c r="E28" s="36" t="s">
        <v>57</v>
      </c>
      <c r="F28" s="37" t="s">
        <v>58</v>
      </c>
      <c r="G28" s="27" t="s">
        <v>59</v>
      </c>
      <c r="H28" s="106">
        <v>618</v>
      </c>
      <c r="I28" s="107" t="s">
        <v>129</v>
      </c>
      <c r="J28" s="21">
        <v>564</v>
      </c>
      <c r="K28" s="48">
        <v>559</v>
      </c>
      <c r="L28" s="117"/>
      <c r="M28" s="21">
        <v>618</v>
      </c>
      <c r="N28" s="119"/>
      <c r="O28" s="47" t="s">
        <v>140</v>
      </c>
    </row>
    <row r="29" spans="1:15" s="4" customFormat="1" x14ac:dyDescent="0.25">
      <c r="A29" s="31" t="s">
        <v>55</v>
      </c>
      <c r="B29" s="8" t="s">
        <v>116</v>
      </c>
      <c r="C29" s="77">
        <v>2</v>
      </c>
      <c r="D29" s="40" t="s">
        <v>82</v>
      </c>
      <c r="E29" s="40" t="s">
        <v>83</v>
      </c>
      <c r="F29" s="41" t="s">
        <v>65</v>
      </c>
      <c r="G29" s="120" t="s">
        <v>84</v>
      </c>
      <c r="H29" s="17">
        <v>603</v>
      </c>
      <c r="I29" s="107" t="s">
        <v>129</v>
      </c>
      <c r="J29" s="21">
        <v>518</v>
      </c>
      <c r="K29" s="48">
        <v>462</v>
      </c>
      <c r="L29" s="117"/>
      <c r="M29" s="119"/>
      <c r="N29" s="21">
        <v>603</v>
      </c>
      <c r="O29" s="47" t="s">
        <v>144</v>
      </c>
    </row>
    <row r="30" spans="1:15" s="4" customFormat="1" x14ac:dyDescent="0.25">
      <c r="A30" s="31" t="s">
        <v>55</v>
      </c>
      <c r="B30" s="8" t="s">
        <v>116</v>
      </c>
      <c r="C30" s="77">
        <v>3</v>
      </c>
      <c r="D30" s="36" t="s">
        <v>73</v>
      </c>
      <c r="E30" s="36" t="s">
        <v>74</v>
      </c>
      <c r="F30" s="37" t="s">
        <v>65</v>
      </c>
      <c r="G30" s="27" t="s">
        <v>75</v>
      </c>
      <c r="H30" s="106">
        <v>588</v>
      </c>
      <c r="I30" s="107" t="s">
        <v>129</v>
      </c>
      <c r="J30" s="21">
        <v>550</v>
      </c>
      <c r="K30" s="48">
        <v>555</v>
      </c>
      <c r="L30" s="117"/>
      <c r="M30" s="21">
        <v>588</v>
      </c>
      <c r="N30" s="119"/>
      <c r="O30" s="46" t="s">
        <v>141</v>
      </c>
    </row>
    <row r="31" spans="1:15" s="4" customFormat="1" x14ac:dyDescent="0.25">
      <c r="A31" s="31" t="s">
        <v>55</v>
      </c>
      <c r="B31" s="8" t="s">
        <v>116</v>
      </c>
      <c r="C31" s="77">
        <v>4</v>
      </c>
      <c r="D31" s="40" t="s">
        <v>63</v>
      </c>
      <c r="E31" s="40" t="s">
        <v>64</v>
      </c>
      <c r="F31" s="41" t="s">
        <v>65</v>
      </c>
      <c r="G31" s="120" t="s">
        <v>66</v>
      </c>
      <c r="H31" s="106">
        <v>562</v>
      </c>
      <c r="I31" s="107" t="s">
        <v>129</v>
      </c>
      <c r="J31" s="21">
        <v>483</v>
      </c>
      <c r="K31" s="48">
        <v>482</v>
      </c>
      <c r="L31" s="21">
        <v>480</v>
      </c>
      <c r="M31" s="119"/>
      <c r="N31" s="21">
        <v>562</v>
      </c>
      <c r="O31" s="119"/>
    </row>
    <row r="32" spans="1:15" s="4" customFormat="1" x14ac:dyDescent="0.25">
      <c r="A32" s="31" t="s">
        <v>55</v>
      </c>
      <c r="B32" s="8" t="s">
        <v>116</v>
      </c>
      <c r="C32" s="77">
        <v>5</v>
      </c>
      <c r="D32" s="36" t="s">
        <v>60</v>
      </c>
      <c r="E32" s="36" t="s">
        <v>61</v>
      </c>
      <c r="F32" s="37" t="s">
        <v>62</v>
      </c>
      <c r="G32" s="27" t="s">
        <v>110</v>
      </c>
      <c r="H32" s="118">
        <v>543</v>
      </c>
      <c r="I32" s="107" t="s">
        <v>129</v>
      </c>
      <c r="J32" s="21">
        <v>519</v>
      </c>
      <c r="K32" s="48">
        <v>543</v>
      </c>
      <c r="L32" s="21">
        <v>513</v>
      </c>
      <c r="M32" s="21">
        <v>530</v>
      </c>
      <c r="N32" s="119"/>
      <c r="O32" s="47" t="s">
        <v>142</v>
      </c>
    </row>
    <row r="33" spans="1:18" s="4" customFormat="1" x14ac:dyDescent="0.25">
      <c r="A33" s="31" t="s">
        <v>55</v>
      </c>
      <c r="B33" s="8" t="s">
        <v>116</v>
      </c>
      <c r="C33" s="77">
        <v>6</v>
      </c>
      <c r="D33" s="40" t="s">
        <v>155</v>
      </c>
      <c r="E33" s="40" t="s">
        <v>71</v>
      </c>
      <c r="F33" s="37" t="s">
        <v>65</v>
      </c>
      <c r="G33" s="209" t="s">
        <v>156</v>
      </c>
      <c r="H33" s="106">
        <v>541</v>
      </c>
      <c r="I33" s="43" t="s">
        <v>134</v>
      </c>
      <c r="J33" s="119"/>
      <c r="K33" s="119"/>
      <c r="L33" s="119"/>
      <c r="M33" s="119"/>
      <c r="N33" s="21">
        <v>541</v>
      </c>
      <c r="O33" s="119"/>
      <c r="R33" s="97"/>
    </row>
    <row r="34" spans="1:18" s="4" customFormat="1" x14ac:dyDescent="0.25">
      <c r="A34" s="31" t="s">
        <v>55</v>
      </c>
      <c r="B34" s="8" t="s">
        <v>116</v>
      </c>
      <c r="C34" s="77">
        <v>7</v>
      </c>
      <c r="D34" s="44" t="s">
        <v>76</v>
      </c>
      <c r="E34" s="36" t="s">
        <v>77</v>
      </c>
      <c r="F34" s="45" t="s">
        <v>78</v>
      </c>
      <c r="G34" s="46">
        <v>1049825</v>
      </c>
      <c r="H34" s="106">
        <v>539</v>
      </c>
      <c r="I34" s="107" t="s">
        <v>129</v>
      </c>
      <c r="J34" s="21">
        <v>533</v>
      </c>
      <c r="K34" s="119"/>
      <c r="L34" s="21">
        <v>539</v>
      </c>
      <c r="M34" s="119"/>
      <c r="N34" s="119"/>
      <c r="O34" s="46" t="s">
        <v>143</v>
      </c>
    </row>
    <row r="35" spans="1:18" s="4" customFormat="1" x14ac:dyDescent="0.25">
      <c r="A35" s="31" t="s">
        <v>55</v>
      </c>
      <c r="B35" s="8" t="s">
        <v>116</v>
      </c>
      <c r="C35" s="77">
        <v>8</v>
      </c>
      <c r="D35" s="36" t="s">
        <v>86</v>
      </c>
      <c r="E35" s="36" t="s">
        <v>87</v>
      </c>
      <c r="F35" s="37" t="s">
        <v>65</v>
      </c>
      <c r="G35" s="30">
        <v>1039215</v>
      </c>
      <c r="H35" s="106">
        <v>518</v>
      </c>
      <c r="I35" s="43" t="s">
        <v>134</v>
      </c>
      <c r="J35" s="119"/>
      <c r="K35" s="119"/>
      <c r="L35" s="21">
        <v>440</v>
      </c>
      <c r="M35" s="119"/>
      <c r="N35" s="21">
        <v>518</v>
      </c>
      <c r="O35" s="119"/>
      <c r="R35" s="97"/>
    </row>
    <row r="36" spans="1:18" x14ac:dyDescent="0.25">
      <c r="A36" s="31" t="s">
        <v>55</v>
      </c>
      <c r="B36" s="8" t="s">
        <v>116</v>
      </c>
      <c r="C36" s="77">
        <v>9</v>
      </c>
      <c r="D36" s="40" t="s">
        <v>79</v>
      </c>
      <c r="E36" s="40" t="s">
        <v>80</v>
      </c>
      <c r="F36" s="41" t="s">
        <v>65</v>
      </c>
      <c r="G36" s="120" t="s">
        <v>81</v>
      </c>
      <c r="H36" s="17">
        <v>513</v>
      </c>
      <c r="I36" s="107" t="s">
        <v>129</v>
      </c>
      <c r="J36" s="21">
        <v>513</v>
      </c>
      <c r="K36" s="48">
        <v>486</v>
      </c>
      <c r="L36" s="117"/>
      <c r="M36" s="119"/>
      <c r="N36" s="119"/>
      <c r="O36" s="47" t="s">
        <v>145</v>
      </c>
      <c r="P36" s="4"/>
      <c r="Q36" s="4"/>
      <c r="R36" s="4"/>
    </row>
    <row r="37" spans="1:18" x14ac:dyDescent="0.25">
      <c r="A37" s="31" t="s">
        <v>55</v>
      </c>
      <c r="B37" s="8" t="s">
        <v>116</v>
      </c>
      <c r="C37" s="77">
        <v>10</v>
      </c>
      <c r="D37" s="40" t="s">
        <v>70</v>
      </c>
      <c r="E37" s="40" t="s">
        <v>71</v>
      </c>
      <c r="F37" s="41" t="s">
        <v>65</v>
      </c>
      <c r="G37" s="120" t="s">
        <v>72</v>
      </c>
      <c r="H37" s="17">
        <v>497</v>
      </c>
      <c r="I37" s="43" t="s">
        <v>134</v>
      </c>
      <c r="J37" s="21">
        <v>206</v>
      </c>
      <c r="K37" s="48">
        <v>336</v>
      </c>
      <c r="L37" s="21">
        <v>355</v>
      </c>
      <c r="M37" s="119"/>
      <c r="N37" s="21">
        <v>497</v>
      </c>
      <c r="O37" s="119"/>
      <c r="P37" s="4"/>
      <c r="Q37" s="4"/>
    </row>
    <row r="38" spans="1:18" x14ac:dyDescent="0.25">
      <c r="A38" s="31" t="s">
        <v>55</v>
      </c>
      <c r="B38" s="8" t="s">
        <v>116</v>
      </c>
      <c r="C38" s="77">
        <v>11</v>
      </c>
      <c r="D38" s="36" t="s">
        <v>93</v>
      </c>
      <c r="E38" s="36" t="s">
        <v>89</v>
      </c>
      <c r="F38" s="37" t="s">
        <v>65</v>
      </c>
      <c r="G38" s="30" t="s">
        <v>146</v>
      </c>
      <c r="H38" s="106">
        <v>486</v>
      </c>
      <c r="I38" s="43" t="s">
        <v>134</v>
      </c>
      <c r="J38" s="21">
        <v>358</v>
      </c>
      <c r="K38" s="48">
        <v>486</v>
      </c>
      <c r="L38" s="21">
        <v>318</v>
      </c>
      <c r="M38" s="119"/>
      <c r="N38" s="21">
        <v>476</v>
      </c>
      <c r="O38" s="47" t="s">
        <v>147</v>
      </c>
      <c r="P38" s="4"/>
      <c r="Q38" s="4"/>
      <c r="R38" s="4"/>
    </row>
    <row r="39" spans="1:18" x14ac:dyDescent="0.25">
      <c r="A39" s="31" t="s">
        <v>55</v>
      </c>
      <c r="B39" s="8" t="s">
        <v>116</v>
      </c>
      <c r="C39" s="77">
        <v>12</v>
      </c>
      <c r="D39" s="40" t="s">
        <v>67</v>
      </c>
      <c r="E39" s="40" t="s">
        <v>68</v>
      </c>
      <c r="F39" s="41" t="s">
        <v>34</v>
      </c>
      <c r="G39" s="120" t="s">
        <v>69</v>
      </c>
      <c r="H39" s="17">
        <v>474</v>
      </c>
      <c r="I39" s="107" t="s">
        <v>129</v>
      </c>
      <c r="J39" s="21">
        <v>461</v>
      </c>
      <c r="K39" s="48">
        <v>474</v>
      </c>
      <c r="L39" s="21">
        <v>436</v>
      </c>
      <c r="M39" s="21">
        <v>372</v>
      </c>
      <c r="N39" s="119"/>
      <c r="O39" s="47" t="str">
        <f>"0893955R"</f>
        <v>0893955R</v>
      </c>
      <c r="P39" s="4"/>
      <c r="Q39" s="4"/>
    </row>
    <row r="40" spans="1:18" x14ac:dyDescent="0.25">
      <c r="A40" s="31" t="s">
        <v>55</v>
      </c>
      <c r="B40" s="8" t="s">
        <v>116</v>
      </c>
      <c r="C40" s="77">
        <v>13</v>
      </c>
      <c r="D40" s="36" t="s">
        <v>99</v>
      </c>
      <c r="E40" s="36" t="s">
        <v>100</v>
      </c>
      <c r="F40" s="37" t="s">
        <v>65</v>
      </c>
      <c r="G40" s="30">
        <v>1050298</v>
      </c>
      <c r="H40" s="106">
        <v>462</v>
      </c>
      <c r="I40" s="43" t="s">
        <v>134</v>
      </c>
      <c r="J40" s="21">
        <v>462</v>
      </c>
      <c r="K40" s="117"/>
      <c r="L40" s="117"/>
      <c r="M40" s="119"/>
      <c r="N40" s="21">
        <v>401</v>
      </c>
      <c r="O40" s="119"/>
      <c r="P40" s="4"/>
      <c r="Q40" s="4"/>
    </row>
    <row r="41" spans="1:18" x14ac:dyDescent="0.25">
      <c r="A41" s="31" t="s">
        <v>55</v>
      </c>
      <c r="B41" s="8" t="s">
        <v>116</v>
      </c>
      <c r="C41" s="77">
        <v>14</v>
      </c>
      <c r="D41" s="40" t="s">
        <v>85</v>
      </c>
      <c r="E41" s="40" t="s">
        <v>74</v>
      </c>
      <c r="F41" s="41" t="s">
        <v>65</v>
      </c>
      <c r="G41" s="120">
        <v>1043939</v>
      </c>
      <c r="H41" s="17">
        <v>450</v>
      </c>
      <c r="I41" s="43" t="s">
        <v>134</v>
      </c>
      <c r="J41" s="21">
        <v>391</v>
      </c>
      <c r="K41" s="48">
        <v>450</v>
      </c>
      <c r="L41" s="117"/>
      <c r="M41" s="119"/>
      <c r="N41" s="119"/>
      <c r="O41" s="47" t="str">
        <f>"0987155V"</f>
        <v>0987155V</v>
      </c>
      <c r="P41" s="4"/>
      <c r="Q41" s="4"/>
    </row>
    <row r="42" spans="1:18" x14ac:dyDescent="0.25">
      <c r="A42" s="31" t="s">
        <v>55</v>
      </c>
      <c r="B42" s="8" t="s">
        <v>116</v>
      </c>
      <c r="C42" s="77">
        <v>15</v>
      </c>
      <c r="D42" s="49" t="s">
        <v>88</v>
      </c>
      <c r="E42" s="40" t="s">
        <v>89</v>
      </c>
      <c r="F42" s="41" t="s">
        <v>34</v>
      </c>
      <c r="G42" s="121">
        <v>1072275</v>
      </c>
      <c r="H42" s="106">
        <v>440</v>
      </c>
      <c r="I42" s="43" t="s">
        <v>134</v>
      </c>
      <c r="J42" s="21">
        <v>440</v>
      </c>
      <c r="K42" s="48">
        <v>420</v>
      </c>
      <c r="L42" s="117"/>
      <c r="M42" s="119"/>
      <c r="N42" s="119"/>
      <c r="O42" s="46" t="s">
        <v>148</v>
      </c>
      <c r="P42" s="4"/>
      <c r="Q42" s="4"/>
    </row>
    <row r="43" spans="1:18" x14ac:dyDescent="0.25">
      <c r="A43" s="31" t="s">
        <v>55</v>
      </c>
      <c r="B43" s="8" t="s">
        <v>116</v>
      </c>
      <c r="C43" s="77">
        <v>15</v>
      </c>
      <c r="D43" s="36" t="s">
        <v>90</v>
      </c>
      <c r="E43" s="36" t="s">
        <v>91</v>
      </c>
      <c r="F43" s="37" t="s">
        <v>65</v>
      </c>
      <c r="G43" s="30" t="s">
        <v>92</v>
      </c>
      <c r="H43" s="106">
        <v>440</v>
      </c>
      <c r="I43" s="43" t="s">
        <v>134</v>
      </c>
      <c r="J43" s="119"/>
      <c r="K43" s="119"/>
      <c r="L43" s="21">
        <v>440</v>
      </c>
      <c r="M43" s="119"/>
      <c r="N43" s="119"/>
      <c r="O43" s="119"/>
      <c r="P43" s="4"/>
      <c r="Q43" s="4"/>
    </row>
    <row r="44" spans="1:18" x14ac:dyDescent="0.25">
      <c r="A44" s="31"/>
      <c r="B44" s="8"/>
      <c r="C44" s="8"/>
      <c r="D44" s="36"/>
      <c r="E44" s="36"/>
      <c r="F44" s="37"/>
      <c r="G44" s="27"/>
      <c r="H44" s="106"/>
      <c r="I44" s="122"/>
      <c r="J44" s="21"/>
      <c r="K44" s="48"/>
      <c r="L44" s="21"/>
      <c r="M44" s="21"/>
      <c r="N44" s="21"/>
      <c r="O44" s="47"/>
    </row>
    <row r="45" spans="1:18" ht="11.25" x14ac:dyDescent="0.25">
      <c r="B45" s="176" t="s">
        <v>149</v>
      </c>
      <c r="C45" s="176"/>
      <c r="D45" s="176"/>
      <c r="F45" s="123"/>
      <c r="G45" s="124"/>
      <c r="I45" s="110"/>
      <c r="J45" s="103" t="s">
        <v>120</v>
      </c>
      <c r="K45" s="178" t="s">
        <v>121</v>
      </c>
      <c r="L45" s="178"/>
      <c r="M45" s="103" t="s">
        <v>120</v>
      </c>
      <c r="N45" s="103"/>
      <c r="O45" s="103" t="s">
        <v>122</v>
      </c>
    </row>
    <row r="46" spans="1:18" ht="11.25" x14ac:dyDescent="0.25">
      <c r="B46" s="176"/>
      <c r="C46" s="176"/>
      <c r="D46" s="176"/>
      <c r="F46" s="123"/>
      <c r="G46" s="124"/>
      <c r="I46" s="110"/>
      <c r="J46" s="104">
        <v>46374</v>
      </c>
      <c r="K46" s="104">
        <v>46353</v>
      </c>
      <c r="L46" s="104">
        <v>46030</v>
      </c>
      <c r="M46" s="104"/>
      <c r="N46" s="104"/>
      <c r="O46" s="105" t="s">
        <v>125</v>
      </c>
    </row>
    <row r="48" spans="1:18" x14ac:dyDescent="0.2">
      <c r="A48" s="10" t="s">
        <v>3</v>
      </c>
      <c r="B48" s="8" t="s">
        <v>116</v>
      </c>
      <c r="C48" s="89">
        <v>1</v>
      </c>
      <c r="D48" s="28" t="s">
        <v>97</v>
      </c>
      <c r="E48" s="28" t="s">
        <v>98</v>
      </c>
      <c r="F48" s="37" t="s">
        <v>65</v>
      </c>
      <c r="G48" s="30">
        <v>1047469</v>
      </c>
      <c r="H48" s="17">
        <v>522</v>
      </c>
      <c r="I48" s="43" t="s">
        <v>134</v>
      </c>
      <c r="J48" s="112"/>
      <c r="K48" s="21">
        <v>421</v>
      </c>
      <c r="L48" s="112"/>
      <c r="M48" s="112"/>
      <c r="N48" s="21">
        <v>522</v>
      </c>
      <c r="O48" s="112"/>
      <c r="P48" s="4"/>
    </row>
    <row r="49" spans="1:18" x14ac:dyDescent="0.25">
      <c r="A49" s="10" t="s">
        <v>3</v>
      </c>
      <c r="B49" s="8" t="s">
        <v>116</v>
      </c>
      <c r="C49" s="129">
        <v>2</v>
      </c>
      <c r="D49" s="28" t="s">
        <v>53</v>
      </c>
      <c r="E49" s="28" t="s">
        <v>54</v>
      </c>
      <c r="F49" s="37" t="s">
        <v>65</v>
      </c>
      <c r="G49" s="30">
        <v>1047842</v>
      </c>
      <c r="H49" s="114">
        <v>507</v>
      </c>
      <c r="I49" s="43" t="s">
        <v>134</v>
      </c>
      <c r="J49" s="111">
        <v>420</v>
      </c>
      <c r="K49" s="111">
        <v>507</v>
      </c>
      <c r="L49" s="112"/>
      <c r="M49" s="112"/>
      <c r="N49" s="112"/>
      <c r="O49" s="113" t="s">
        <v>139</v>
      </c>
      <c r="P49" s="4"/>
    </row>
    <row r="50" spans="1:18" x14ac:dyDescent="0.25">
      <c r="A50" s="10" t="s">
        <v>3</v>
      </c>
      <c r="B50" s="8" t="s">
        <v>116</v>
      </c>
      <c r="C50" s="129">
        <v>3</v>
      </c>
      <c r="D50" s="14" t="s">
        <v>153</v>
      </c>
      <c r="E50" s="14" t="s">
        <v>154</v>
      </c>
      <c r="F50" s="26" t="s">
        <v>34</v>
      </c>
      <c r="G50" s="210">
        <v>1090804</v>
      </c>
      <c r="H50" s="17">
        <v>485</v>
      </c>
      <c r="I50" s="43"/>
      <c r="J50" s="112"/>
      <c r="K50" s="112"/>
      <c r="L50" s="112"/>
      <c r="M50" s="112"/>
      <c r="N50" s="21">
        <v>485</v>
      </c>
      <c r="O50" s="112"/>
      <c r="P50" s="4"/>
    </row>
    <row r="51" spans="1:18" x14ac:dyDescent="0.2">
      <c r="A51" s="31" t="s">
        <v>55</v>
      </c>
      <c r="B51" s="8" t="s">
        <v>116</v>
      </c>
      <c r="C51" s="116">
        <v>1</v>
      </c>
      <c r="D51" s="36" t="s">
        <v>93</v>
      </c>
      <c r="E51" s="36" t="s">
        <v>89</v>
      </c>
      <c r="F51" s="37" t="s">
        <v>65</v>
      </c>
      <c r="G51" s="30">
        <v>1048283</v>
      </c>
      <c r="H51" s="114">
        <v>486</v>
      </c>
      <c r="I51" s="43" t="s">
        <v>134</v>
      </c>
      <c r="J51" s="119"/>
      <c r="K51" s="111">
        <v>486</v>
      </c>
      <c r="L51" s="119"/>
      <c r="M51" s="119"/>
      <c r="N51" s="119"/>
      <c r="O51" s="47" t="s">
        <v>147</v>
      </c>
      <c r="P51" s="4"/>
    </row>
    <row r="52" spans="1:18" x14ac:dyDescent="0.25">
      <c r="A52" s="31" t="s">
        <v>55</v>
      </c>
      <c r="B52" s="8" t="s">
        <v>116</v>
      </c>
      <c r="C52" s="77">
        <v>2</v>
      </c>
      <c r="D52" s="36" t="s">
        <v>99</v>
      </c>
      <c r="E52" s="36" t="s">
        <v>100</v>
      </c>
      <c r="F52" s="37" t="s">
        <v>65</v>
      </c>
      <c r="G52" s="30">
        <v>1050298</v>
      </c>
      <c r="H52" s="114">
        <v>482</v>
      </c>
      <c r="I52" s="43" t="s">
        <v>134</v>
      </c>
      <c r="J52" s="119"/>
      <c r="K52" s="111">
        <v>482</v>
      </c>
      <c r="L52" s="119"/>
      <c r="M52" s="119"/>
      <c r="N52" s="119"/>
      <c r="O52" s="119"/>
      <c r="P52" s="4"/>
    </row>
    <row r="53" spans="1:18" x14ac:dyDescent="0.25">
      <c r="A53" s="31" t="s">
        <v>55</v>
      </c>
      <c r="B53" s="8" t="s">
        <v>116</v>
      </c>
      <c r="C53" s="77">
        <v>3</v>
      </c>
      <c r="D53" s="36" t="s">
        <v>90</v>
      </c>
      <c r="E53" s="36" t="s">
        <v>91</v>
      </c>
      <c r="F53" s="37" t="s">
        <v>65</v>
      </c>
      <c r="G53" s="30" t="s">
        <v>92</v>
      </c>
      <c r="H53" s="114">
        <v>416</v>
      </c>
      <c r="I53" s="43" t="s">
        <v>134</v>
      </c>
      <c r="J53" s="119"/>
      <c r="K53" s="111">
        <v>416</v>
      </c>
      <c r="L53" s="119"/>
      <c r="M53" s="119"/>
      <c r="N53" s="119"/>
      <c r="O53" s="119"/>
      <c r="P53" s="4"/>
    </row>
    <row r="54" spans="1:18" x14ac:dyDescent="0.25">
      <c r="A54" s="31" t="s">
        <v>55</v>
      </c>
      <c r="B54" s="8" t="s">
        <v>116</v>
      </c>
      <c r="C54" s="77">
        <v>4</v>
      </c>
      <c r="D54" s="36" t="s">
        <v>86</v>
      </c>
      <c r="E54" s="36" t="s">
        <v>87</v>
      </c>
      <c r="F54" s="37" t="s">
        <v>65</v>
      </c>
      <c r="G54" s="30">
        <v>1039215</v>
      </c>
      <c r="H54" s="17">
        <v>318</v>
      </c>
      <c r="I54" s="43" t="s">
        <v>134</v>
      </c>
      <c r="J54" s="119"/>
      <c r="K54" s="111">
        <v>318</v>
      </c>
      <c r="L54" s="119"/>
      <c r="M54" s="119"/>
      <c r="N54" s="119"/>
      <c r="O54" s="119"/>
    </row>
    <row r="55" spans="1:18" x14ac:dyDescent="0.25">
      <c r="D55" s="36"/>
      <c r="E55" s="36"/>
      <c r="F55" s="37"/>
      <c r="G55" s="30"/>
      <c r="I55" s="97"/>
      <c r="J55" s="130"/>
      <c r="K55" s="127"/>
      <c r="L55" s="127"/>
      <c r="M55" s="127"/>
      <c r="N55" s="127"/>
      <c r="O55" s="128"/>
    </row>
    <row r="56" spans="1:18" x14ac:dyDescent="0.25">
      <c r="B56" s="176" t="s">
        <v>150</v>
      </c>
      <c r="C56" s="176"/>
      <c r="D56" s="176"/>
      <c r="E56" s="97"/>
      <c r="F56" s="123"/>
      <c r="G56" s="131"/>
      <c r="J56" s="127"/>
      <c r="K56" s="127"/>
      <c r="L56" s="127"/>
      <c r="M56" s="127"/>
      <c r="N56" s="127"/>
      <c r="O56" s="128"/>
    </row>
    <row r="57" spans="1:18" x14ac:dyDescent="0.25">
      <c r="B57" s="176"/>
      <c r="C57" s="176"/>
      <c r="D57" s="176"/>
      <c r="E57" s="97"/>
      <c r="F57" s="123"/>
      <c r="G57" s="131"/>
      <c r="J57" s="127"/>
      <c r="K57" s="127"/>
      <c r="L57" s="127"/>
      <c r="M57" s="127"/>
      <c r="N57" s="127"/>
      <c r="O57" s="128"/>
    </row>
    <row r="58" spans="1:18" x14ac:dyDescent="0.25">
      <c r="G58" s="133"/>
      <c r="J58" s="127"/>
      <c r="K58" s="127"/>
      <c r="L58" s="127"/>
      <c r="M58" s="127"/>
      <c r="N58" s="127"/>
      <c r="O58" s="128"/>
    </row>
    <row r="59" spans="1:18" x14ac:dyDescent="0.25">
      <c r="A59" s="181" t="s">
        <v>94</v>
      </c>
      <c r="B59" s="182" t="s">
        <v>116</v>
      </c>
      <c r="C59" s="183">
        <v>1</v>
      </c>
      <c r="D59" s="22" t="s">
        <v>7</v>
      </c>
      <c r="E59" s="22" t="s">
        <v>8</v>
      </c>
      <c r="F59" s="37" t="s">
        <v>65</v>
      </c>
      <c r="G59" s="27" t="s">
        <v>10</v>
      </c>
      <c r="H59" s="185">
        <v>1767</v>
      </c>
      <c r="I59" s="186" t="s">
        <v>129</v>
      </c>
      <c r="J59" s="179">
        <v>1616</v>
      </c>
      <c r="K59" s="180">
        <v>1620</v>
      </c>
      <c r="L59" s="179">
        <v>1488</v>
      </c>
      <c r="M59" s="180">
        <v>1767</v>
      </c>
      <c r="N59" s="175"/>
      <c r="O59" s="128"/>
      <c r="P59" s="22"/>
      <c r="Q59" s="22"/>
      <c r="R59" s="23"/>
    </row>
    <row r="60" spans="1:18" x14ac:dyDescent="0.25">
      <c r="A60" s="181"/>
      <c r="B60" s="182"/>
      <c r="C60" s="184"/>
      <c r="D60" s="22" t="s">
        <v>11</v>
      </c>
      <c r="E60" s="22" t="s">
        <v>12</v>
      </c>
      <c r="F60" s="37" t="s">
        <v>65</v>
      </c>
      <c r="G60" s="27">
        <v>1036825</v>
      </c>
      <c r="H60" s="185"/>
      <c r="I60" s="186"/>
      <c r="J60" s="179"/>
      <c r="K60" s="180"/>
      <c r="L60" s="179"/>
      <c r="M60" s="180"/>
      <c r="N60" s="175"/>
      <c r="O60" s="128"/>
      <c r="P60" s="22"/>
      <c r="Q60" s="22"/>
      <c r="R60" s="23"/>
    </row>
    <row r="61" spans="1:18" x14ac:dyDescent="0.25">
      <c r="A61" s="181"/>
      <c r="B61" s="182"/>
      <c r="C61" s="184"/>
      <c r="D61" s="28" t="s">
        <v>41</v>
      </c>
      <c r="E61" s="28" t="s">
        <v>42</v>
      </c>
      <c r="F61" s="37" t="s">
        <v>65</v>
      </c>
      <c r="G61" s="29" t="s">
        <v>43</v>
      </c>
      <c r="H61" s="185"/>
      <c r="I61" s="186"/>
      <c r="J61" s="179"/>
      <c r="K61" s="180"/>
      <c r="L61" s="179"/>
      <c r="M61" s="180"/>
      <c r="N61" s="175"/>
      <c r="O61" s="128"/>
      <c r="P61" s="36"/>
      <c r="Q61" s="36"/>
      <c r="R61" s="37"/>
    </row>
    <row r="62" spans="1:18" x14ac:dyDescent="0.25">
      <c r="A62" s="181"/>
      <c r="B62" s="182"/>
      <c r="C62" s="184"/>
      <c r="D62" s="36" t="s">
        <v>73</v>
      </c>
      <c r="E62" s="36" t="s">
        <v>74</v>
      </c>
      <c r="F62" s="37" t="s">
        <v>65</v>
      </c>
      <c r="G62" s="27" t="s">
        <v>75</v>
      </c>
      <c r="H62" s="185"/>
      <c r="I62" s="186"/>
      <c r="J62" s="179"/>
      <c r="K62" s="180"/>
      <c r="L62" s="179"/>
      <c r="M62" s="180"/>
      <c r="N62" s="175"/>
      <c r="O62" s="128"/>
      <c r="P62" s="22"/>
      <c r="Q62" s="22"/>
      <c r="R62" s="26"/>
    </row>
    <row r="63" spans="1:18" x14ac:dyDescent="0.25">
      <c r="A63" s="181" t="s">
        <v>94</v>
      </c>
      <c r="B63" s="189" t="s">
        <v>116</v>
      </c>
      <c r="C63" s="190">
        <v>2</v>
      </c>
      <c r="D63" s="22" t="s">
        <v>38</v>
      </c>
      <c r="E63" s="22" t="s">
        <v>39</v>
      </c>
      <c r="F63" s="26" t="s">
        <v>34</v>
      </c>
      <c r="G63" s="27" t="s">
        <v>40</v>
      </c>
      <c r="H63" s="185">
        <v>1747</v>
      </c>
      <c r="I63" s="186" t="s">
        <v>129</v>
      </c>
      <c r="J63" s="187">
        <v>1648</v>
      </c>
      <c r="K63" s="193">
        <v>1643</v>
      </c>
      <c r="L63" s="194">
        <v>1646</v>
      </c>
      <c r="M63" s="193">
        <v>1747</v>
      </c>
      <c r="N63" s="174"/>
      <c r="O63" s="128"/>
      <c r="P63" s="34"/>
    </row>
    <row r="64" spans="1:18" x14ac:dyDescent="0.25">
      <c r="A64" s="181"/>
      <c r="B64" s="189"/>
      <c r="C64" s="191"/>
      <c r="D64" s="36" t="s">
        <v>56</v>
      </c>
      <c r="E64" s="36" t="s">
        <v>57</v>
      </c>
      <c r="F64" s="37" t="s">
        <v>58</v>
      </c>
      <c r="G64" s="27" t="s">
        <v>59</v>
      </c>
      <c r="H64" s="185"/>
      <c r="I64" s="186"/>
      <c r="J64" s="188"/>
      <c r="K64" s="193"/>
      <c r="L64" s="194"/>
      <c r="M64" s="193"/>
      <c r="N64" s="174"/>
      <c r="O64" s="128"/>
      <c r="P64" s="34"/>
    </row>
    <row r="65" spans="1:16" x14ac:dyDescent="0.25">
      <c r="A65" s="181"/>
      <c r="B65" s="189"/>
      <c r="C65" s="191"/>
      <c r="D65" s="44" t="s">
        <v>76</v>
      </c>
      <c r="E65" s="36" t="s">
        <v>77</v>
      </c>
      <c r="F65" s="45" t="s">
        <v>78</v>
      </c>
      <c r="G65" s="46">
        <v>1049825</v>
      </c>
      <c r="H65" s="185"/>
      <c r="I65" s="186"/>
      <c r="J65" s="188"/>
      <c r="K65" s="193"/>
      <c r="L65" s="194"/>
      <c r="M65" s="193"/>
      <c r="N65" s="174"/>
      <c r="O65" s="128"/>
      <c r="P65" s="34"/>
    </row>
    <row r="66" spans="1:16" x14ac:dyDescent="0.25">
      <c r="A66" s="181"/>
      <c r="B66" s="189"/>
      <c r="C66" s="192"/>
      <c r="D66" s="36" t="s">
        <v>60</v>
      </c>
      <c r="E66" s="36" t="s">
        <v>61</v>
      </c>
      <c r="F66" s="37" t="s">
        <v>62</v>
      </c>
      <c r="G66" s="27" t="s">
        <v>110</v>
      </c>
      <c r="H66" s="185"/>
      <c r="I66" s="186"/>
      <c r="J66" s="188"/>
      <c r="K66" s="193"/>
      <c r="L66" s="194"/>
      <c r="M66" s="193"/>
      <c r="N66" s="174"/>
      <c r="O66" s="128"/>
      <c r="P66" s="34"/>
    </row>
    <row r="67" spans="1:16" x14ac:dyDescent="0.25">
      <c r="A67" s="51"/>
      <c r="B67" s="52"/>
      <c r="C67" s="52"/>
    </row>
    <row r="71" spans="1:16" x14ac:dyDescent="0.25">
      <c r="H71" s="134"/>
      <c r="I71" s="134"/>
      <c r="J71" s="134"/>
    </row>
  </sheetData>
  <sortState xmlns:xlrd2="http://schemas.microsoft.com/office/spreadsheetml/2017/richdata2" ref="D28:R43">
    <sortCondition descending="1" ref="H28:H43"/>
  </sortState>
  <mergeCells count="25">
    <mergeCell ref="L59:L62"/>
    <mergeCell ref="M59:M62"/>
    <mergeCell ref="K63:K66"/>
    <mergeCell ref="L63:L66"/>
    <mergeCell ref="M63:M66"/>
    <mergeCell ref="J59:J62"/>
    <mergeCell ref="K59:K62"/>
    <mergeCell ref="A59:A62"/>
    <mergeCell ref="B59:B62"/>
    <mergeCell ref="C59:C62"/>
    <mergeCell ref="H63:H66"/>
    <mergeCell ref="I63:I66"/>
    <mergeCell ref="J63:J66"/>
    <mergeCell ref="A63:A66"/>
    <mergeCell ref="B63:B66"/>
    <mergeCell ref="C63:C66"/>
    <mergeCell ref="H59:H62"/>
    <mergeCell ref="I59:I62"/>
    <mergeCell ref="B56:D57"/>
    <mergeCell ref="A1:O1"/>
    <mergeCell ref="B3:D4"/>
    <mergeCell ref="K3:L3"/>
    <mergeCell ref="B45:D46"/>
    <mergeCell ref="K45:L45"/>
    <mergeCell ref="M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EF92-366D-4313-98DC-72DA93CA4E43}">
  <sheetPr>
    <tabColor theme="4" tint="0.39997558519241921"/>
  </sheetPr>
  <dimension ref="A1:I29"/>
  <sheetViews>
    <sheetView workbookViewId="0">
      <selection activeCell="A3" sqref="A3:B29"/>
    </sheetView>
  </sheetViews>
  <sheetFormatPr baseColWidth="10" defaultColWidth="32.28515625" defaultRowHeight="13.5" x14ac:dyDescent="0.25"/>
  <cols>
    <col min="1" max="1" width="19.7109375" style="9" bestFit="1" customWidth="1"/>
    <col min="2" max="2" width="8.5703125" style="9" bestFit="1" customWidth="1"/>
    <col min="3" max="3" width="8.42578125" style="9" bestFit="1" customWidth="1"/>
    <col min="4" max="4" width="11.7109375" style="48" bestFit="1" customWidth="1"/>
    <col min="5" max="5" width="3" style="96" bestFit="1" customWidth="1"/>
    <col min="6" max="6" width="16.85546875" style="4" bestFit="1" customWidth="1"/>
    <col min="7" max="7" width="9" style="4" bestFit="1" customWidth="1"/>
    <col min="8" max="8" width="22.42578125" style="48" bestFit="1" customWidth="1"/>
    <col min="9" max="9" width="8" style="4" bestFit="1" customWidth="1"/>
    <col min="10" max="10" width="15.7109375" style="4" bestFit="1" customWidth="1"/>
    <col min="11" max="16384" width="32.28515625" style="4"/>
  </cols>
  <sheetData>
    <row r="1" spans="1:9" s="1" customFormat="1" ht="26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67"/>
      <c r="B2" s="67"/>
      <c r="C2" s="67"/>
      <c r="D2" s="86"/>
      <c r="E2" s="87"/>
      <c r="F2" s="86"/>
      <c r="G2" s="67"/>
      <c r="H2" s="67"/>
    </row>
    <row r="3" spans="1:9" x14ac:dyDescent="0.25">
      <c r="A3" s="216" t="s">
        <v>114</v>
      </c>
      <c r="B3" s="216" t="s">
        <v>2</v>
      </c>
      <c r="C3" s="88" t="s">
        <v>3</v>
      </c>
      <c r="D3" s="8" t="s">
        <v>115</v>
      </c>
      <c r="E3" s="89">
        <v>1</v>
      </c>
      <c r="F3" s="14" t="s">
        <v>126</v>
      </c>
      <c r="G3" s="14" t="s">
        <v>127</v>
      </c>
      <c r="H3" s="15" t="s">
        <v>128</v>
      </c>
      <c r="I3" s="58">
        <v>825848</v>
      </c>
    </row>
    <row r="4" spans="1:9" x14ac:dyDescent="0.25">
      <c r="A4" s="216" t="s">
        <v>114</v>
      </c>
      <c r="B4" s="216" t="s">
        <v>2</v>
      </c>
      <c r="C4" s="88" t="s">
        <v>3</v>
      </c>
      <c r="D4" s="91" t="s">
        <v>116</v>
      </c>
      <c r="E4" s="89">
        <v>1</v>
      </c>
      <c r="F4" s="22" t="s">
        <v>7</v>
      </c>
      <c r="G4" s="22" t="s">
        <v>8</v>
      </c>
      <c r="H4" s="23" t="s">
        <v>9</v>
      </c>
      <c r="I4" s="24" t="s">
        <v>10</v>
      </c>
    </row>
    <row r="5" spans="1:9" x14ac:dyDescent="0.2">
      <c r="A5" s="216" t="s">
        <v>114</v>
      </c>
      <c r="B5" s="216" t="s">
        <v>2</v>
      </c>
      <c r="C5" s="88" t="s">
        <v>3</v>
      </c>
      <c r="D5" s="91" t="s">
        <v>116</v>
      </c>
      <c r="E5" s="90">
        <v>9</v>
      </c>
      <c r="F5" s="22" t="s">
        <v>13</v>
      </c>
      <c r="G5" s="22" t="s">
        <v>14</v>
      </c>
      <c r="H5" s="26" t="s">
        <v>15</v>
      </c>
      <c r="I5" s="30">
        <v>1075073</v>
      </c>
    </row>
    <row r="6" spans="1:9" x14ac:dyDescent="0.2">
      <c r="A6" s="216" t="s">
        <v>114</v>
      </c>
      <c r="B6" s="216" t="s">
        <v>2</v>
      </c>
      <c r="C6" s="88" t="s">
        <v>3</v>
      </c>
      <c r="D6" s="91" t="s">
        <v>116</v>
      </c>
      <c r="E6" s="90">
        <v>9</v>
      </c>
      <c r="F6" s="22" t="s">
        <v>38</v>
      </c>
      <c r="G6" s="22" t="s">
        <v>39</v>
      </c>
      <c r="H6" s="26" t="s">
        <v>34</v>
      </c>
      <c r="I6" s="30" t="s">
        <v>40</v>
      </c>
    </row>
    <row r="7" spans="1:9" x14ac:dyDescent="0.25">
      <c r="A7" s="216" t="s">
        <v>114</v>
      </c>
      <c r="B7" s="216" t="s">
        <v>2</v>
      </c>
      <c r="C7" s="88" t="s">
        <v>3</v>
      </c>
      <c r="D7" s="91" t="s">
        <v>116</v>
      </c>
      <c r="E7" s="90">
        <v>17</v>
      </c>
      <c r="F7" s="22" t="s">
        <v>19</v>
      </c>
      <c r="G7" s="22" t="s">
        <v>20</v>
      </c>
      <c r="H7" s="23" t="s">
        <v>9</v>
      </c>
      <c r="I7" s="30">
        <v>1074409</v>
      </c>
    </row>
    <row r="8" spans="1:9" x14ac:dyDescent="0.25">
      <c r="A8" s="216" t="s">
        <v>114</v>
      </c>
      <c r="B8" s="216" t="s">
        <v>2</v>
      </c>
      <c r="C8" s="88" t="s">
        <v>3</v>
      </c>
      <c r="D8" s="91" t="s">
        <v>116</v>
      </c>
      <c r="E8" s="90">
        <v>17</v>
      </c>
      <c r="F8" s="22" t="s">
        <v>23</v>
      </c>
      <c r="G8" s="22" t="s">
        <v>24</v>
      </c>
      <c r="H8" s="23" t="s">
        <v>9</v>
      </c>
      <c r="I8" s="30" t="s">
        <v>25</v>
      </c>
    </row>
    <row r="9" spans="1:9" x14ac:dyDescent="0.25">
      <c r="A9" s="216" t="s">
        <v>114</v>
      </c>
      <c r="B9" s="216" t="s">
        <v>2</v>
      </c>
      <c r="C9" s="88" t="s">
        <v>3</v>
      </c>
      <c r="D9" s="91" t="s">
        <v>116</v>
      </c>
      <c r="E9" s="90">
        <v>17</v>
      </c>
      <c r="F9" s="22" t="s">
        <v>11</v>
      </c>
      <c r="G9" s="22" t="s">
        <v>12</v>
      </c>
      <c r="H9" s="23" t="s">
        <v>9</v>
      </c>
      <c r="I9" s="30">
        <v>1036825</v>
      </c>
    </row>
    <row r="10" spans="1:9" x14ac:dyDescent="0.25">
      <c r="A10" s="216" t="s">
        <v>114</v>
      </c>
      <c r="B10" s="216" t="s">
        <v>2</v>
      </c>
      <c r="C10" s="88" t="s">
        <v>3</v>
      </c>
      <c r="D10" s="91" t="s">
        <v>116</v>
      </c>
      <c r="E10" s="90">
        <v>17</v>
      </c>
      <c r="F10" s="28" t="s">
        <v>41</v>
      </c>
      <c r="G10" s="28" t="s">
        <v>42</v>
      </c>
      <c r="H10" s="23" t="s">
        <v>9</v>
      </c>
      <c r="I10" s="29" t="s">
        <v>43</v>
      </c>
    </row>
    <row r="11" spans="1:9" x14ac:dyDescent="0.25">
      <c r="A11" s="216" t="s">
        <v>114</v>
      </c>
      <c r="B11" s="216" t="s">
        <v>2</v>
      </c>
      <c r="C11" s="88" t="s">
        <v>3</v>
      </c>
      <c r="D11" s="91" t="s">
        <v>116</v>
      </c>
      <c r="E11" s="90">
        <v>17</v>
      </c>
      <c r="F11" s="22" t="s">
        <v>44</v>
      </c>
      <c r="G11" s="22" t="s">
        <v>45</v>
      </c>
      <c r="H11" s="23" t="s">
        <v>9</v>
      </c>
      <c r="I11" s="30" t="s">
        <v>46</v>
      </c>
    </row>
    <row r="12" spans="1:9" x14ac:dyDescent="0.25">
      <c r="A12" s="216" t="s">
        <v>114</v>
      </c>
      <c r="B12" s="216" t="s">
        <v>2</v>
      </c>
      <c r="C12" s="88" t="s">
        <v>3</v>
      </c>
      <c r="D12" s="91" t="s">
        <v>116</v>
      </c>
      <c r="E12" s="90">
        <v>17</v>
      </c>
      <c r="F12" s="22" t="s">
        <v>21</v>
      </c>
      <c r="G12" s="22" t="s">
        <v>22</v>
      </c>
      <c r="H12" s="23" t="s">
        <v>9</v>
      </c>
      <c r="I12" s="30" t="s">
        <v>109</v>
      </c>
    </row>
    <row r="13" spans="1:9" x14ac:dyDescent="0.25">
      <c r="A13" s="216" t="s">
        <v>114</v>
      </c>
      <c r="B13" s="216" t="s">
        <v>2</v>
      </c>
      <c r="C13" s="88" t="s">
        <v>3</v>
      </c>
      <c r="D13" s="91" t="s">
        <v>116</v>
      </c>
      <c r="E13" s="90">
        <v>36</v>
      </c>
      <c r="F13" s="22" t="s">
        <v>16</v>
      </c>
      <c r="G13" s="22" t="s">
        <v>17</v>
      </c>
      <c r="H13" s="23" t="s">
        <v>9</v>
      </c>
      <c r="I13" s="30" t="s">
        <v>18</v>
      </c>
    </row>
    <row r="14" spans="1:9" x14ac:dyDescent="0.25">
      <c r="A14" s="216" t="s">
        <v>114</v>
      </c>
      <c r="B14" s="216" t="s">
        <v>2</v>
      </c>
      <c r="C14" s="88" t="s">
        <v>3</v>
      </c>
      <c r="D14" s="91" t="s">
        <v>116</v>
      </c>
      <c r="E14" s="90">
        <v>40</v>
      </c>
      <c r="F14" s="22" t="s">
        <v>26</v>
      </c>
      <c r="G14" s="22" t="s">
        <v>27</v>
      </c>
      <c r="H14" s="23" t="s">
        <v>9</v>
      </c>
      <c r="I14" s="30" t="s">
        <v>28</v>
      </c>
    </row>
    <row r="15" spans="1:9" x14ac:dyDescent="0.25">
      <c r="A15" s="216" t="s">
        <v>114</v>
      </c>
      <c r="B15" s="216" t="s">
        <v>2</v>
      </c>
      <c r="C15" s="93" t="s">
        <v>55</v>
      </c>
      <c r="D15" s="8" t="s">
        <v>115</v>
      </c>
      <c r="E15" s="94"/>
      <c r="F15" s="95" t="s">
        <v>5</v>
      </c>
      <c r="G15" s="92"/>
      <c r="H15" s="37"/>
      <c r="I15" s="74"/>
    </row>
    <row r="16" spans="1:9" x14ac:dyDescent="0.2">
      <c r="A16" s="216" t="s">
        <v>114</v>
      </c>
      <c r="B16" s="216" t="s">
        <v>2</v>
      </c>
      <c r="C16" s="93" t="s">
        <v>55</v>
      </c>
      <c r="D16" s="91" t="s">
        <v>116</v>
      </c>
      <c r="E16" s="94">
        <v>3</v>
      </c>
      <c r="F16" s="36" t="s">
        <v>56</v>
      </c>
      <c r="G16" s="36" t="s">
        <v>57</v>
      </c>
      <c r="H16" s="37" t="s">
        <v>58</v>
      </c>
      <c r="I16" s="27" t="s">
        <v>59</v>
      </c>
    </row>
    <row r="17" spans="1:9" x14ac:dyDescent="0.2">
      <c r="A17" s="216" t="s">
        <v>114</v>
      </c>
      <c r="B17" s="216" t="s">
        <v>2</v>
      </c>
      <c r="C17" s="93" t="s">
        <v>55</v>
      </c>
      <c r="D17" s="91" t="s">
        <v>116</v>
      </c>
      <c r="E17" s="94">
        <v>6</v>
      </c>
      <c r="F17" s="36" t="s">
        <v>73</v>
      </c>
      <c r="G17" s="36" t="s">
        <v>74</v>
      </c>
      <c r="H17" s="37" t="s">
        <v>65</v>
      </c>
      <c r="I17" s="27" t="s">
        <v>75</v>
      </c>
    </row>
    <row r="18" spans="1:9" x14ac:dyDescent="0.2">
      <c r="A18" s="216" t="s">
        <v>114</v>
      </c>
      <c r="B18" s="216" t="s">
        <v>2</v>
      </c>
      <c r="C18" s="93" t="s">
        <v>55</v>
      </c>
      <c r="D18" s="91" t="s">
        <v>116</v>
      </c>
      <c r="E18" s="94">
        <v>9</v>
      </c>
      <c r="F18" s="36" t="s">
        <v>60</v>
      </c>
      <c r="G18" s="36" t="s">
        <v>61</v>
      </c>
      <c r="H18" s="37" t="s">
        <v>62</v>
      </c>
      <c r="I18" s="27" t="s">
        <v>110</v>
      </c>
    </row>
    <row r="19" spans="1:9" x14ac:dyDescent="0.2">
      <c r="A19" s="216" t="s">
        <v>114</v>
      </c>
      <c r="B19" s="216" t="s">
        <v>2</v>
      </c>
      <c r="C19" s="93" t="s">
        <v>55</v>
      </c>
      <c r="D19" s="91" t="s">
        <v>116</v>
      </c>
      <c r="E19" s="94">
        <v>9</v>
      </c>
      <c r="F19" s="44" t="s">
        <v>76</v>
      </c>
      <c r="G19" s="36" t="s">
        <v>77</v>
      </c>
      <c r="H19" s="45" t="s">
        <v>78</v>
      </c>
      <c r="I19" s="46">
        <v>1049825</v>
      </c>
    </row>
    <row r="20" spans="1:9" x14ac:dyDescent="0.2">
      <c r="A20" s="216" t="s">
        <v>114</v>
      </c>
      <c r="B20" s="216" t="s">
        <v>2</v>
      </c>
      <c r="C20" s="93" t="s">
        <v>55</v>
      </c>
      <c r="D20" s="91" t="s">
        <v>116</v>
      </c>
      <c r="E20" s="94">
        <v>9</v>
      </c>
      <c r="F20" s="40" t="s">
        <v>82</v>
      </c>
      <c r="G20" s="40" t="s">
        <v>83</v>
      </c>
      <c r="H20" s="41" t="s">
        <v>65</v>
      </c>
      <c r="I20" s="120" t="s">
        <v>84</v>
      </c>
    </row>
    <row r="21" spans="1:9" x14ac:dyDescent="0.2">
      <c r="A21" s="216" t="s">
        <v>114</v>
      </c>
      <c r="B21" s="216" t="s">
        <v>2</v>
      </c>
      <c r="C21" s="93" t="s">
        <v>55</v>
      </c>
      <c r="D21" s="91" t="s">
        <v>116</v>
      </c>
      <c r="E21" s="94">
        <v>17</v>
      </c>
      <c r="F21" s="40" t="s">
        <v>79</v>
      </c>
      <c r="G21" s="40" t="s">
        <v>80</v>
      </c>
      <c r="H21" s="41" t="s">
        <v>65</v>
      </c>
      <c r="I21" s="120" t="s">
        <v>81</v>
      </c>
    </row>
    <row r="22" spans="1:9" x14ac:dyDescent="0.2">
      <c r="A22" s="216" t="s">
        <v>114</v>
      </c>
      <c r="B22" s="216" t="s">
        <v>2</v>
      </c>
      <c r="C22" s="93" t="s">
        <v>55</v>
      </c>
      <c r="D22" s="91" t="s">
        <v>116</v>
      </c>
      <c r="E22" s="94">
        <v>17</v>
      </c>
      <c r="F22" s="40" t="s">
        <v>63</v>
      </c>
      <c r="G22" s="40" t="s">
        <v>64</v>
      </c>
      <c r="H22" s="41" t="s">
        <v>65</v>
      </c>
      <c r="I22" s="120" t="s">
        <v>66</v>
      </c>
    </row>
    <row r="23" spans="1:9" x14ac:dyDescent="0.2">
      <c r="A23" s="216" t="s">
        <v>114</v>
      </c>
      <c r="B23" s="216" t="s">
        <v>2</v>
      </c>
      <c r="C23" s="93" t="s">
        <v>55</v>
      </c>
      <c r="D23" s="91" t="s">
        <v>116</v>
      </c>
      <c r="E23" s="94">
        <v>17</v>
      </c>
      <c r="F23" s="40" t="s">
        <v>67</v>
      </c>
      <c r="G23" s="40" t="s">
        <v>68</v>
      </c>
      <c r="H23" s="41" t="s">
        <v>34</v>
      </c>
      <c r="I23" s="120" t="s">
        <v>69</v>
      </c>
    </row>
    <row r="24" spans="1:9" x14ac:dyDescent="0.25">
      <c r="A24" s="214" t="s">
        <v>114</v>
      </c>
      <c r="B24" s="214" t="s">
        <v>2</v>
      </c>
      <c r="C24" s="195" t="s">
        <v>94</v>
      </c>
      <c r="D24" s="197" t="s">
        <v>116</v>
      </c>
      <c r="E24" s="198">
        <v>2</v>
      </c>
      <c r="F24" s="75" t="s">
        <v>56</v>
      </c>
      <c r="G24" s="75" t="s">
        <v>57</v>
      </c>
      <c r="H24" s="76" t="s">
        <v>58</v>
      </c>
      <c r="I24" s="70" t="s">
        <v>59</v>
      </c>
    </row>
    <row r="25" spans="1:9" ht="13.5" customHeight="1" x14ac:dyDescent="0.25">
      <c r="A25" s="214"/>
      <c r="B25" s="217"/>
      <c r="C25" s="196"/>
      <c r="D25" s="196"/>
      <c r="E25" s="198"/>
      <c r="F25" s="75" t="s">
        <v>60</v>
      </c>
      <c r="G25" s="75" t="s">
        <v>61</v>
      </c>
      <c r="H25" s="37" t="s">
        <v>62</v>
      </c>
      <c r="I25" s="30" t="s">
        <v>110</v>
      </c>
    </row>
    <row r="26" spans="1:9" ht="13.5" customHeight="1" x14ac:dyDescent="0.25">
      <c r="A26" s="214"/>
      <c r="B26" s="217"/>
      <c r="C26" s="196"/>
      <c r="D26" s="196"/>
      <c r="E26" s="198"/>
      <c r="F26" s="22" t="s">
        <v>38</v>
      </c>
      <c r="G26" s="22" t="s">
        <v>39</v>
      </c>
      <c r="H26" s="26" t="s">
        <v>34</v>
      </c>
      <c r="I26" s="47" t="s">
        <v>40</v>
      </c>
    </row>
    <row r="27" spans="1:9" x14ac:dyDescent="0.25">
      <c r="A27" s="214" t="s">
        <v>114</v>
      </c>
      <c r="B27" s="214" t="s">
        <v>2</v>
      </c>
      <c r="C27" s="195" t="s">
        <v>94</v>
      </c>
      <c r="D27" s="197" t="s">
        <v>116</v>
      </c>
      <c r="E27" s="198">
        <v>6</v>
      </c>
      <c r="F27" s="36" t="s">
        <v>73</v>
      </c>
      <c r="G27" s="36" t="s">
        <v>74</v>
      </c>
      <c r="H27" s="37" t="s">
        <v>65</v>
      </c>
      <c r="I27" s="27" t="s">
        <v>75</v>
      </c>
    </row>
    <row r="28" spans="1:9" ht="13.5" customHeight="1" x14ac:dyDescent="0.25">
      <c r="A28" s="214"/>
      <c r="B28" s="217"/>
      <c r="C28" s="196"/>
      <c r="D28" s="196"/>
      <c r="E28" s="198"/>
      <c r="F28" s="22" t="s">
        <v>7</v>
      </c>
      <c r="G28" s="22" t="s">
        <v>8</v>
      </c>
      <c r="H28" s="23" t="s">
        <v>9</v>
      </c>
      <c r="I28" s="24" t="s">
        <v>10</v>
      </c>
    </row>
    <row r="29" spans="1:9" ht="13.5" customHeight="1" x14ac:dyDescent="0.25">
      <c r="A29" s="214"/>
      <c r="B29" s="217"/>
      <c r="C29" s="196"/>
      <c r="D29" s="196"/>
      <c r="E29" s="198"/>
      <c r="F29" s="22" t="s">
        <v>11</v>
      </c>
      <c r="G29" s="22" t="s">
        <v>12</v>
      </c>
      <c r="H29" s="23" t="s">
        <v>9</v>
      </c>
      <c r="I29" s="24">
        <v>1036825</v>
      </c>
    </row>
  </sheetData>
  <mergeCells count="11">
    <mergeCell ref="A27:A29"/>
    <mergeCell ref="B27:B29"/>
    <mergeCell ref="C27:C29"/>
    <mergeCell ref="D27:D29"/>
    <mergeCell ref="E27:E29"/>
    <mergeCell ref="A1:I1"/>
    <mergeCell ref="A24:A26"/>
    <mergeCell ref="B24:B26"/>
    <mergeCell ref="C24:C26"/>
    <mergeCell ref="D24:D26"/>
    <mergeCell ref="E24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EECD-E7B2-4142-99C8-B14643A4D71E}">
  <sheetPr>
    <tabColor rgb="FF00FFFF"/>
  </sheetPr>
  <dimension ref="A1:N44"/>
  <sheetViews>
    <sheetView topLeftCell="A3" workbookViewId="0">
      <selection activeCell="A4" sqref="A4:B39"/>
    </sheetView>
  </sheetViews>
  <sheetFormatPr baseColWidth="10" defaultColWidth="81.42578125" defaultRowHeight="13.5" x14ac:dyDescent="0.25"/>
  <cols>
    <col min="1" max="1" width="21.28515625" style="96" bestFit="1" customWidth="1"/>
    <col min="2" max="2" width="8.5703125" style="96" bestFit="1" customWidth="1"/>
    <col min="3" max="3" width="8.42578125" style="4" bestFit="1" customWidth="1"/>
    <col min="4" max="4" width="29" style="4" bestFit="1" customWidth="1"/>
    <col min="5" max="5" width="3" style="63" bestFit="1" customWidth="1"/>
    <col min="6" max="6" width="16.42578125" style="83" bestFit="1" customWidth="1"/>
    <col min="7" max="7" width="10.28515625" style="83" bestFit="1" customWidth="1"/>
    <col min="8" max="8" width="22.5703125" style="56" bestFit="1" customWidth="1"/>
    <col min="9" max="9" width="11.7109375" style="84" bestFit="1" customWidth="1"/>
    <col min="10" max="10" width="4" style="48" bestFit="1" customWidth="1"/>
    <col min="11" max="12" width="4" style="85" bestFit="1" customWidth="1"/>
    <col min="13" max="13" width="11.85546875" style="4" customWidth="1"/>
    <col min="14" max="14" width="81.42578125" style="4"/>
    <col min="15" max="15" width="9.42578125" style="4" bestFit="1" customWidth="1"/>
    <col min="16" max="16" width="8.85546875" style="4" bestFit="1" customWidth="1"/>
    <col min="17" max="17" width="22" style="4" bestFit="1" customWidth="1"/>
    <col min="18" max="18" width="8" style="4" bestFit="1" customWidth="1"/>
    <col min="19" max="16384" width="81.42578125" style="4"/>
  </cols>
  <sheetData>
    <row r="1" spans="1:14" s="1" customFormat="1" ht="26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3" spans="1:14" x14ac:dyDescent="0.25">
      <c r="F3" s="64">
        <v>46374</v>
      </c>
      <c r="G3" s="65"/>
      <c r="H3" s="23"/>
      <c r="I3" s="66"/>
      <c r="J3" s="67"/>
      <c r="K3" s="68"/>
      <c r="L3" s="68"/>
    </row>
    <row r="4" spans="1:14" x14ac:dyDescent="0.2">
      <c r="A4" s="215" t="s">
        <v>102</v>
      </c>
      <c r="B4" s="215" t="s">
        <v>2</v>
      </c>
      <c r="C4" s="141" t="s">
        <v>3</v>
      </c>
      <c r="D4" s="142" t="s">
        <v>103</v>
      </c>
      <c r="E4" s="143">
        <v>1</v>
      </c>
      <c r="F4" s="144" t="s">
        <v>5</v>
      </c>
      <c r="G4" s="145"/>
      <c r="H4" s="146"/>
      <c r="I4" s="147"/>
      <c r="J4" s="148"/>
      <c r="K4" s="148"/>
      <c r="L4" s="148">
        <f>J4+K4</f>
        <v>0</v>
      </c>
      <c r="M4" s="149"/>
      <c r="N4" s="149"/>
    </row>
    <row r="5" spans="1:14" x14ac:dyDescent="0.2">
      <c r="A5" s="215" t="s">
        <v>102</v>
      </c>
      <c r="B5" s="215" t="s">
        <v>2</v>
      </c>
      <c r="C5" s="141" t="s">
        <v>3</v>
      </c>
      <c r="D5" s="142" t="s">
        <v>104</v>
      </c>
      <c r="E5" s="143">
        <v>1</v>
      </c>
      <c r="F5" s="69" t="s">
        <v>7</v>
      </c>
      <c r="G5" s="69" t="s">
        <v>8</v>
      </c>
      <c r="H5" s="150" t="s">
        <v>9</v>
      </c>
      <c r="I5" s="70" t="s">
        <v>10</v>
      </c>
      <c r="J5" s="151">
        <v>282</v>
      </c>
      <c r="K5" s="151">
        <v>286</v>
      </c>
      <c r="L5" s="148">
        <f t="shared" ref="L5:L31" si="0">J5+K5</f>
        <v>568</v>
      </c>
      <c r="M5" s="149"/>
      <c r="N5" s="149"/>
    </row>
    <row r="6" spans="1:14" x14ac:dyDescent="0.2">
      <c r="A6" s="215" t="s">
        <v>102</v>
      </c>
      <c r="B6" s="215" t="s">
        <v>2</v>
      </c>
      <c r="C6" s="141" t="s">
        <v>3</v>
      </c>
      <c r="D6" s="142" t="s">
        <v>104</v>
      </c>
      <c r="E6" s="152">
        <v>2</v>
      </c>
      <c r="F6" s="69" t="s">
        <v>105</v>
      </c>
      <c r="G6" s="69" t="s">
        <v>106</v>
      </c>
      <c r="H6" s="150" t="s">
        <v>107</v>
      </c>
      <c r="I6" s="70" t="s">
        <v>108</v>
      </c>
      <c r="J6" s="151">
        <v>267</v>
      </c>
      <c r="K6" s="151">
        <v>267</v>
      </c>
      <c r="L6" s="148">
        <f t="shared" si="0"/>
        <v>534</v>
      </c>
      <c r="M6" s="149"/>
      <c r="N6" s="149"/>
    </row>
    <row r="7" spans="1:14" x14ac:dyDescent="0.2">
      <c r="A7" s="215" t="s">
        <v>102</v>
      </c>
      <c r="B7" s="215" t="s">
        <v>2</v>
      </c>
      <c r="C7" s="141" t="s">
        <v>3</v>
      </c>
      <c r="D7" s="142" t="s">
        <v>104</v>
      </c>
      <c r="E7" s="152">
        <v>3</v>
      </c>
      <c r="F7" s="69" t="s">
        <v>41</v>
      </c>
      <c r="G7" s="69" t="s">
        <v>42</v>
      </c>
      <c r="H7" s="150" t="s">
        <v>9</v>
      </c>
      <c r="I7" s="71" t="s">
        <v>43</v>
      </c>
      <c r="J7" s="151">
        <v>264</v>
      </c>
      <c r="K7" s="151">
        <v>266</v>
      </c>
      <c r="L7" s="148">
        <f t="shared" si="0"/>
        <v>530</v>
      </c>
      <c r="M7" s="149"/>
      <c r="N7" s="149"/>
    </row>
    <row r="8" spans="1:14" x14ac:dyDescent="0.2">
      <c r="A8" s="215" t="s">
        <v>102</v>
      </c>
      <c r="B8" s="215" t="s">
        <v>2</v>
      </c>
      <c r="C8" s="141" t="s">
        <v>3</v>
      </c>
      <c r="D8" s="142" t="s">
        <v>104</v>
      </c>
      <c r="E8" s="152">
        <v>4</v>
      </c>
      <c r="F8" s="69" t="s">
        <v>16</v>
      </c>
      <c r="G8" s="69" t="s">
        <v>17</v>
      </c>
      <c r="H8" s="150" t="s">
        <v>9</v>
      </c>
      <c r="I8" s="70" t="s">
        <v>18</v>
      </c>
      <c r="J8" s="151">
        <v>263</v>
      </c>
      <c r="K8" s="151">
        <v>255</v>
      </c>
      <c r="L8" s="148">
        <f t="shared" si="0"/>
        <v>518</v>
      </c>
      <c r="M8" s="149"/>
      <c r="N8" s="149"/>
    </row>
    <row r="9" spans="1:14" x14ac:dyDescent="0.2">
      <c r="A9" s="215" t="s">
        <v>102</v>
      </c>
      <c r="B9" s="215" t="s">
        <v>2</v>
      </c>
      <c r="C9" s="141" t="s">
        <v>3</v>
      </c>
      <c r="D9" s="142" t="s">
        <v>104</v>
      </c>
      <c r="E9" s="152">
        <v>5</v>
      </c>
      <c r="F9" s="69" t="s">
        <v>23</v>
      </c>
      <c r="G9" s="69" t="s">
        <v>24</v>
      </c>
      <c r="H9" s="150" t="s">
        <v>9</v>
      </c>
      <c r="I9" s="70" t="s">
        <v>25</v>
      </c>
      <c r="J9" s="151">
        <v>257</v>
      </c>
      <c r="K9" s="151">
        <v>255</v>
      </c>
      <c r="L9" s="148">
        <f t="shared" si="0"/>
        <v>512</v>
      </c>
      <c r="M9" s="149"/>
      <c r="N9" s="149"/>
    </row>
    <row r="10" spans="1:14" x14ac:dyDescent="0.2">
      <c r="A10" s="215" t="s">
        <v>102</v>
      </c>
      <c r="B10" s="215" t="s">
        <v>2</v>
      </c>
      <c r="C10" s="141" t="s">
        <v>3</v>
      </c>
      <c r="D10" s="142" t="s">
        <v>104</v>
      </c>
      <c r="E10" s="152">
        <v>6</v>
      </c>
      <c r="F10" s="69" t="s">
        <v>11</v>
      </c>
      <c r="G10" s="69" t="s">
        <v>12</v>
      </c>
      <c r="H10" s="150" t="s">
        <v>9</v>
      </c>
      <c r="I10" s="70">
        <v>1036825</v>
      </c>
      <c r="J10" s="151">
        <v>236</v>
      </c>
      <c r="K10" s="151">
        <v>267</v>
      </c>
      <c r="L10" s="148">
        <f t="shared" si="0"/>
        <v>503</v>
      </c>
      <c r="M10" s="149"/>
      <c r="N10" s="149"/>
    </row>
    <row r="11" spans="1:14" x14ac:dyDescent="0.2">
      <c r="A11" s="215" t="s">
        <v>102</v>
      </c>
      <c r="B11" s="215" t="s">
        <v>2</v>
      </c>
      <c r="C11" s="141" t="s">
        <v>3</v>
      </c>
      <c r="D11" s="142" t="s">
        <v>104</v>
      </c>
      <c r="E11" s="152">
        <v>7</v>
      </c>
      <c r="F11" s="69" t="s">
        <v>19</v>
      </c>
      <c r="G11" s="69" t="s">
        <v>20</v>
      </c>
      <c r="H11" s="150" t="s">
        <v>9</v>
      </c>
      <c r="I11" s="70">
        <v>1074409</v>
      </c>
      <c r="J11" s="151">
        <v>248</v>
      </c>
      <c r="K11" s="151">
        <v>254</v>
      </c>
      <c r="L11" s="148">
        <f t="shared" si="0"/>
        <v>502</v>
      </c>
      <c r="M11" s="149"/>
      <c r="N11" s="149"/>
    </row>
    <row r="12" spans="1:14" x14ac:dyDescent="0.2">
      <c r="A12" s="215" t="s">
        <v>102</v>
      </c>
      <c r="B12" s="215" t="s">
        <v>2</v>
      </c>
      <c r="C12" s="141" t="s">
        <v>3</v>
      </c>
      <c r="D12" s="142" t="s">
        <v>104</v>
      </c>
      <c r="E12" s="152">
        <v>8</v>
      </c>
      <c r="F12" s="69" t="s">
        <v>44</v>
      </c>
      <c r="G12" s="69" t="s">
        <v>45</v>
      </c>
      <c r="H12" s="150" t="s">
        <v>9</v>
      </c>
      <c r="I12" s="70" t="s">
        <v>46</v>
      </c>
      <c r="J12" s="151">
        <v>247</v>
      </c>
      <c r="K12" s="151">
        <v>249</v>
      </c>
      <c r="L12" s="148">
        <f t="shared" si="0"/>
        <v>496</v>
      </c>
      <c r="M12" s="149"/>
      <c r="N12" s="149"/>
    </row>
    <row r="13" spans="1:14" x14ac:dyDescent="0.2">
      <c r="A13" s="215" t="s">
        <v>102</v>
      </c>
      <c r="B13" s="215" t="s">
        <v>2</v>
      </c>
      <c r="C13" s="141" t="s">
        <v>3</v>
      </c>
      <c r="D13" s="142" t="s">
        <v>104</v>
      </c>
      <c r="E13" s="152">
        <v>9</v>
      </c>
      <c r="F13" s="69" t="s">
        <v>26</v>
      </c>
      <c r="G13" s="69" t="s">
        <v>27</v>
      </c>
      <c r="H13" s="150" t="s">
        <v>9</v>
      </c>
      <c r="I13" s="70" t="s">
        <v>28</v>
      </c>
      <c r="J13" s="151">
        <v>258</v>
      </c>
      <c r="K13" s="151">
        <v>220</v>
      </c>
      <c r="L13" s="148">
        <f t="shared" si="0"/>
        <v>478</v>
      </c>
      <c r="M13" s="149"/>
      <c r="N13" s="149"/>
    </row>
    <row r="14" spans="1:14" x14ac:dyDescent="0.2">
      <c r="A14" s="215" t="s">
        <v>102</v>
      </c>
      <c r="B14" s="215" t="s">
        <v>2</v>
      </c>
      <c r="C14" s="141" t="s">
        <v>3</v>
      </c>
      <c r="D14" s="142" t="s">
        <v>104</v>
      </c>
      <c r="E14" s="152">
        <v>10</v>
      </c>
      <c r="F14" s="69" t="s">
        <v>21</v>
      </c>
      <c r="G14" s="69" t="s">
        <v>22</v>
      </c>
      <c r="H14" s="150" t="s">
        <v>9</v>
      </c>
      <c r="I14" s="70" t="s">
        <v>109</v>
      </c>
      <c r="J14" s="151">
        <v>248</v>
      </c>
      <c r="K14" s="151">
        <v>214</v>
      </c>
      <c r="L14" s="148">
        <f t="shared" si="0"/>
        <v>462</v>
      </c>
      <c r="M14" s="149"/>
      <c r="N14" s="149"/>
    </row>
    <row r="15" spans="1:14" x14ac:dyDescent="0.2">
      <c r="A15" s="215" t="s">
        <v>102</v>
      </c>
      <c r="B15" s="215" t="s">
        <v>2</v>
      </c>
      <c r="C15" s="141" t="s">
        <v>3</v>
      </c>
      <c r="D15" s="142" t="s">
        <v>104</v>
      </c>
      <c r="E15" s="152">
        <v>11</v>
      </c>
      <c r="F15" s="69" t="s">
        <v>32</v>
      </c>
      <c r="G15" s="69" t="s">
        <v>33</v>
      </c>
      <c r="H15" s="76" t="s">
        <v>34</v>
      </c>
      <c r="I15" s="70" t="s">
        <v>35</v>
      </c>
      <c r="J15" s="151">
        <v>213</v>
      </c>
      <c r="K15" s="151">
        <v>230</v>
      </c>
      <c r="L15" s="148">
        <f t="shared" si="0"/>
        <v>443</v>
      </c>
      <c r="M15" s="149"/>
      <c r="N15" s="149"/>
    </row>
    <row r="16" spans="1:14" x14ac:dyDescent="0.2">
      <c r="A16" s="215" t="s">
        <v>102</v>
      </c>
      <c r="B16" s="215" t="s">
        <v>2</v>
      </c>
      <c r="C16" s="141" t="s">
        <v>3</v>
      </c>
      <c r="D16" s="142" t="s">
        <v>104</v>
      </c>
      <c r="E16" s="152">
        <v>12</v>
      </c>
      <c r="F16" s="69" t="s">
        <v>47</v>
      </c>
      <c r="G16" s="69" t="s">
        <v>48</v>
      </c>
      <c r="H16" s="150" t="s">
        <v>9</v>
      </c>
      <c r="I16" s="71" t="s">
        <v>49</v>
      </c>
      <c r="J16" s="151">
        <v>221</v>
      </c>
      <c r="K16" s="151">
        <v>215</v>
      </c>
      <c r="L16" s="148">
        <f t="shared" si="0"/>
        <v>436</v>
      </c>
      <c r="M16" s="149"/>
      <c r="N16" s="149"/>
    </row>
    <row r="17" spans="1:14" x14ac:dyDescent="0.2">
      <c r="A17" s="215" t="s">
        <v>102</v>
      </c>
      <c r="B17" s="215" t="s">
        <v>2</v>
      </c>
      <c r="C17" s="141" t="s">
        <v>3</v>
      </c>
      <c r="D17" s="142" t="s">
        <v>104</v>
      </c>
      <c r="E17" s="152">
        <v>13</v>
      </c>
      <c r="F17" s="69" t="s">
        <v>53</v>
      </c>
      <c r="G17" s="69" t="s">
        <v>54</v>
      </c>
      <c r="H17" s="150" t="s">
        <v>9</v>
      </c>
      <c r="I17" s="70">
        <v>1047842</v>
      </c>
      <c r="J17" s="151">
        <v>216</v>
      </c>
      <c r="K17" s="151">
        <v>204</v>
      </c>
      <c r="L17" s="148">
        <f t="shared" si="0"/>
        <v>420</v>
      </c>
      <c r="M17" s="149"/>
      <c r="N17" s="149"/>
    </row>
    <row r="18" spans="1:14" x14ac:dyDescent="0.2">
      <c r="A18" s="215" t="s">
        <v>102</v>
      </c>
      <c r="B18" s="215" t="s">
        <v>2</v>
      </c>
      <c r="C18" s="153" t="s">
        <v>55</v>
      </c>
      <c r="D18" s="142" t="s">
        <v>103</v>
      </c>
      <c r="E18" s="154">
        <v>1</v>
      </c>
      <c r="F18" s="155" t="s">
        <v>5</v>
      </c>
      <c r="G18" s="156"/>
      <c r="H18" s="157"/>
      <c r="I18" s="158"/>
      <c r="J18" s="159"/>
      <c r="K18" s="159"/>
      <c r="L18" s="159">
        <f t="shared" si="0"/>
        <v>0</v>
      </c>
      <c r="M18" s="149"/>
      <c r="N18" s="149"/>
    </row>
    <row r="19" spans="1:14" x14ac:dyDescent="0.2">
      <c r="A19" s="215" t="s">
        <v>102</v>
      </c>
      <c r="B19" s="215" t="s">
        <v>2</v>
      </c>
      <c r="C19" s="153" t="s">
        <v>55</v>
      </c>
      <c r="D19" s="142" t="s">
        <v>104</v>
      </c>
      <c r="E19" s="154">
        <v>1</v>
      </c>
      <c r="F19" s="75" t="s">
        <v>56</v>
      </c>
      <c r="G19" s="75" t="s">
        <v>57</v>
      </c>
      <c r="H19" s="76" t="s">
        <v>58</v>
      </c>
      <c r="I19" s="70" t="s">
        <v>59</v>
      </c>
      <c r="J19" s="151">
        <v>281</v>
      </c>
      <c r="K19" s="151">
        <v>283</v>
      </c>
      <c r="L19" s="159">
        <f t="shared" si="0"/>
        <v>564</v>
      </c>
      <c r="M19" s="149"/>
      <c r="N19" s="149"/>
    </row>
    <row r="20" spans="1:14" x14ac:dyDescent="0.2">
      <c r="A20" s="215" t="s">
        <v>102</v>
      </c>
      <c r="B20" s="215" t="s">
        <v>2</v>
      </c>
      <c r="C20" s="153" t="s">
        <v>55</v>
      </c>
      <c r="D20" s="142" t="s">
        <v>104</v>
      </c>
      <c r="E20" s="160">
        <v>2</v>
      </c>
      <c r="F20" s="75" t="s">
        <v>73</v>
      </c>
      <c r="G20" s="75" t="s">
        <v>74</v>
      </c>
      <c r="H20" s="150" t="s">
        <v>9</v>
      </c>
      <c r="I20" s="70" t="s">
        <v>75</v>
      </c>
      <c r="J20" s="161">
        <v>276</v>
      </c>
      <c r="K20" s="161">
        <v>274</v>
      </c>
      <c r="L20" s="159">
        <f t="shared" si="0"/>
        <v>550</v>
      </c>
      <c r="M20" s="149"/>
      <c r="N20" s="149"/>
    </row>
    <row r="21" spans="1:14" x14ac:dyDescent="0.2">
      <c r="A21" s="215" t="s">
        <v>102</v>
      </c>
      <c r="B21" s="215" t="s">
        <v>2</v>
      </c>
      <c r="C21" s="153" t="s">
        <v>55</v>
      </c>
      <c r="D21" s="142" t="s">
        <v>104</v>
      </c>
      <c r="E21" s="160">
        <v>3</v>
      </c>
      <c r="F21" s="162" t="s">
        <v>76</v>
      </c>
      <c r="G21" s="75" t="s">
        <v>77</v>
      </c>
      <c r="H21" s="163" t="s">
        <v>78</v>
      </c>
      <c r="I21" s="161">
        <v>1049825</v>
      </c>
      <c r="J21" s="161">
        <v>277</v>
      </c>
      <c r="K21" s="161">
        <v>256</v>
      </c>
      <c r="L21" s="159">
        <f t="shared" si="0"/>
        <v>533</v>
      </c>
      <c r="M21" s="149"/>
      <c r="N21" s="149"/>
    </row>
    <row r="22" spans="1:14" x14ac:dyDescent="0.2">
      <c r="A22" s="215" t="s">
        <v>102</v>
      </c>
      <c r="B22" s="215" t="s">
        <v>2</v>
      </c>
      <c r="C22" s="153" t="s">
        <v>55</v>
      </c>
      <c r="D22" s="142" t="s">
        <v>104</v>
      </c>
      <c r="E22" s="160">
        <v>4</v>
      </c>
      <c r="F22" s="75" t="s">
        <v>60</v>
      </c>
      <c r="G22" s="75" t="s">
        <v>61</v>
      </c>
      <c r="H22" s="76" t="s">
        <v>62</v>
      </c>
      <c r="I22" s="70" t="s">
        <v>110</v>
      </c>
      <c r="J22" s="151">
        <v>258</v>
      </c>
      <c r="K22" s="151">
        <v>261</v>
      </c>
      <c r="L22" s="159">
        <f t="shared" si="0"/>
        <v>519</v>
      </c>
      <c r="M22" s="149"/>
      <c r="N22" s="149"/>
    </row>
    <row r="23" spans="1:14" x14ac:dyDescent="0.2">
      <c r="A23" s="215" t="s">
        <v>102</v>
      </c>
      <c r="B23" s="215" t="s">
        <v>2</v>
      </c>
      <c r="C23" s="153" t="s">
        <v>55</v>
      </c>
      <c r="D23" s="142" t="s">
        <v>104</v>
      </c>
      <c r="E23" s="160">
        <v>5</v>
      </c>
      <c r="F23" s="78" t="s">
        <v>82</v>
      </c>
      <c r="G23" s="78" t="s">
        <v>83</v>
      </c>
      <c r="H23" s="150" t="s">
        <v>9</v>
      </c>
      <c r="I23" s="79" t="s">
        <v>84</v>
      </c>
      <c r="J23" s="151">
        <v>266</v>
      </c>
      <c r="K23" s="151">
        <v>252</v>
      </c>
      <c r="L23" s="159">
        <f t="shared" si="0"/>
        <v>518</v>
      </c>
      <c r="M23" s="149"/>
      <c r="N23" s="149"/>
    </row>
    <row r="24" spans="1:14" x14ac:dyDescent="0.2">
      <c r="A24" s="215" t="s">
        <v>102</v>
      </c>
      <c r="B24" s="215" t="s">
        <v>2</v>
      </c>
      <c r="C24" s="153" t="s">
        <v>55</v>
      </c>
      <c r="D24" s="142" t="s">
        <v>104</v>
      </c>
      <c r="E24" s="160">
        <v>6</v>
      </c>
      <c r="F24" s="78" t="s">
        <v>79</v>
      </c>
      <c r="G24" s="78" t="s">
        <v>80</v>
      </c>
      <c r="H24" s="80" t="s">
        <v>65</v>
      </c>
      <c r="I24" s="79" t="s">
        <v>81</v>
      </c>
      <c r="J24" s="151">
        <v>265</v>
      </c>
      <c r="K24" s="151">
        <v>248</v>
      </c>
      <c r="L24" s="159">
        <f t="shared" si="0"/>
        <v>513</v>
      </c>
      <c r="M24" s="149"/>
      <c r="N24" s="149"/>
    </row>
    <row r="25" spans="1:14" x14ac:dyDescent="0.2">
      <c r="A25" s="215" t="s">
        <v>102</v>
      </c>
      <c r="B25" s="215" t="s">
        <v>2</v>
      </c>
      <c r="C25" s="153" t="s">
        <v>55</v>
      </c>
      <c r="D25" s="142" t="s">
        <v>104</v>
      </c>
      <c r="E25" s="160">
        <v>7</v>
      </c>
      <c r="F25" s="78" t="s">
        <v>63</v>
      </c>
      <c r="G25" s="78" t="s">
        <v>64</v>
      </c>
      <c r="H25" s="80" t="s">
        <v>65</v>
      </c>
      <c r="I25" s="79" t="s">
        <v>66</v>
      </c>
      <c r="J25" s="151">
        <v>248</v>
      </c>
      <c r="K25" s="151">
        <v>235</v>
      </c>
      <c r="L25" s="159">
        <f t="shared" si="0"/>
        <v>483</v>
      </c>
      <c r="M25" s="149"/>
      <c r="N25" s="149"/>
    </row>
    <row r="26" spans="1:14" x14ac:dyDescent="0.2">
      <c r="A26" s="215" t="s">
        <v>102</v>
      </c>
      <c r="B26" s="215" t="s">
        <v>2</v>
      </c>
      <c r="C26" s="153" t="s">
        <v>55</v>
      </c>
      <c r="D26" s="142" t="s">
        <v>104</v>
      </c>
      <c r="E26" s="160">
        <v>8</v>
      </c>
      <c r="F26" s="75" t="s">
        <v>99</v>
      </c>
      <c r="G26" s="75" t="s">
        <v>100</v>
      </c>
      <c r="H26" s="76" t="s">
        <v>65</v>
      </c>
      <c r="I26" s="70">
        <v>1050298</v>
      </c>
      <c r="J26" s="161">
        <v>230</v>
      </c>
      <c r="K26" s="161">
        <v>232</v>
      </c>
      <c r="L26" s="159">
        <f t="shared" si="0"/>
        <v>462</v>
      </c>
      <c r="M26" s="149"/>
      <c r="N26" s="149"/>
    </row>
    <row r="27" spans="1:14" x14ac:dyDescent="0.2">
      <c r="A27" s="215" t="s">
        <v>102</v>
      </c>
      <c r="B27" s="215" t="s">
        <v>2</v>
      </c>
      <c r="C27" s="153" t="s">
        <v>55</v>
      </c>
      <c r="D27" s="142" t="s">
        <v>104</v>
      </c>
      <c r="E27" s="160">
        <v>9</v>
      </c>
      <c r="F27" s="78" t="s">
        <v>67</v>
      </c>
      <c r="G27" s="78" t="s">
        <v>68</v>
      </c>
      <c r="H27" s="80" t="s">
        <v>34</v>
      </c>
      <c r="I27" s="79" t="s">
        <v>69</v>
      </c>
      <c r="J27" s="151">
        <v>240</v>
      </c>
      <c r="K27" s="151">
        <v>221</v>
      </c>
      <c r="L27" s="159">
        <f t="shared" si="0"/>
        <v>461</v>
      </c>
      <c r="M27" s="149"/>
      <c r="N27" s="149"/>
    </row>
    <row r="28" spans="1:14" x14ac:dyDescent="0.2">
      <c r="A28" s="215" t="s">
        <v>102</v>
      </c>
      <c r="B28" s="215" t="s">
        <v>2</v>
      </c>
      <c r="C28" s="153" t="s">
        <v>55</v>
      </c>
      <c r="D28" s="142" t="s">
        <v>104</v>
      </c>
      <c r="E28" s="160">
        <v>10</v>
      </c>
      <c r="F28" s="81" t="s">
        <v>88</v>
      </c>
      <c r="G28" s="78" t="s">
        <v>89</v>
      </c>
      <c r="H28" s="80" t="s">
        <v>34</v>
      </c>
      <c r="I28" s="82">
        <v>1072275</v>
      </c>
      <c r="J28" s="161">
        <v>226</v>
      </c>
      <c r="K28" s="161">
        <v>214</v>
      </c>
      <c r="L28" s="159">
        <f t="shared" si="0"/>
        <v>440</v>
      </c>
      <c r="M28" s="149"/>
      <c r="N28" s="149"/>
    </row>
    <row r="29" spans="1:14" x14ac:dyDescent="0.2">
      <c r="A29" s="215" t="s">
        <v>102</v>
      </c>
      <c r="B29" s="215" t="s">
        <v>2</v>
      </c>
      <c r="C29" s="153" t="s">
        <v>55</v>
      </c>
      <c r="D29" s="142" t="s">
        <v>104</v>
      </c>
      <c r="E29" s="160">
        <v>11</v>
      </c>
      <c r="F29" s="78" t="s">
        <v>85</v>
      </c>
      <c r="G29" s="78" t="s">
        <v>74</v>
      </c>
      <c r="H29" s="80" t="s">
        <v>65</v>
      </c>
      <c r="I29" s="79">
        <v>1043939</v>
      </c>
      <c r="J29" s="151">
        <v>199</v>
      </c>
      <c r="K29" s="151">
        <v>192</v>
      </c>
      <c r="L29" s="159">
        <f t="shared" si="0"/>
        <v>391</v>
      </c>
      <c r="M29" s="149"/>
      <c r="N29" s="149"/>
    </row>
    <row r="30" spans="1:14" x14ac:dyDescent="0.2">
      <c r="A30" s="215" t="s">
        <v>102</v>
      </c>
      <c r="B30" s="215" t="s">
        <v>2</v>
      </c>
      <c r="C30" s="153" t="s">
        <v>55</v>
      </c>
      <c r="D30" s="142" t="s">
        <v>104</v>
      </c>
      <c r="E30" s="160">
        <v>12</v>
      </c>
      <c r="F30" s="75" t="s">
        <v>93</v>
      </c>
      <c r="G30" s="75" t="s">
        <v>89</v>
      </c>
      <c r="H30" s="76" t="s">
        <v>65</v>
      </c>
      <c r="I30" s="70">
        <v>1048283</v>
      </c>
      <c r="J30" s="161">
        <v>186</v>
      </c>
      <c r="K30" s="161">
        <v>172</v>
      </c>
      <c r="L30" s="159">
        <f t="shared" si="0"/>
        <v>358</v>
      </c>
      <c r="M30" s="149"/>
      <c r="N30" s="149"/>
    </row>
    <row r="31" spans="1:14" x14ac:dyDescent="0.2">
      <c r="A31" s="215" t="s">
        <v>102</v>
      </c>
      <c r="B31" s="215" t="s">
        <v>2</v>
      </c>
      <c r="C31" s="153" t="s">
        <v>55</v>
      </c>
      <c r="D31" s="142" t="s">
        <v>104</v>
      </c>
      <c r="E31" s="160">
        <v>13</v>
      </c>
      <c r="F31" s="78" t="s">
        <v>70</v>
      </c>
      <c r="G31" s="78" t="s">
        <v>71</v>
      </c>
      <c r="H31" s="80" t="s">
        <v>65</v>
      </c>
      <c r="I31" s="79" t="s">
        <v>72</v>
      </c>
      <c r="J31" s="151">
        <v>105</v>
      </c>
      <c r="K31" s="151">
        <v>101</v>
      </c>
      <c r="L31" s="159">
        <f t="shared" si="0"/>
        <v>206</v>
      </c>
      <c r="M31" s="149"/>
      <c r="N31" s="149"/>
    </row>
    <row r="32" spans="1:14" x14ac:dyDescent="0.2">
      <c r="A32" s="214" t="s">
        <v>102</v>
      </c>
      <c r="B32" s="214" t="s">
        <v>2</v>
      </c>
      <c r="C32" s="195" t="s">
        <v>94</v>
      </c>
      <c r="D32" s="200" t="s">
        <v>111</v>
      </c>
      <c r="E32" s="202">
        <v>1</v>
      </c>
      <c r="F32" s="69" t="s">
        <v>7</v>
      </c>
      <c r="G32" s="69" t="s">
        <v>8</v>
      </c>
      <c r="H32" s="150" t="s">
        <v>9</v>
      </c>
      <c r="I32" s="70" t="s">
        <v>10</v>
      </c>
      <c r="J32" s="199">
        <f>564+533+519</f>
        <v>1616</v>
      </c>
      <c r="K32" s="199"/>
      <c r="L32" s="199"/>
      <c r="M32" s="149"/>
      <c r="N32" s="149"/>
    </row>
    <row r="33" spans="1:14" x14ac:dyDescent="0.25">
      <c r="A33" s="214"/>
      <c r="B33" s="214"/>
      <c r="C33" s="195"/>
      <c r="D33" s="201"/>
      <c r="E33" s="202"/>
      <c r="F33" s="69" t="s">
        <v>41</v>
      </c>
      <c r="G33" s="69" t="s">
        <v>42</v>
      </c>
      <c r="H33" s="76" t="s">
        <v>112</v>
      </c>
      <c r="I33" s="71" t="s">
        <v>43</v>
      </c>
      <c r="J33" s="199"/>
      <c r="K33" s="199"/>
      <c r="L33" s="199"/>
      <c r="M33" s="149"/>
      <c r="N33" s="149"/>
    </row>
    <row r="34" spans="1:14" x14ac:dyDescent="0.2">
      <c r="A34" s="214"/>
      <c r="B34" s="214"/>
      <c r="C34" s="195"/>
      <c r="D34" s="201"/>
      <c r="E34" s="202"/>
      <c r="F34" s="75" t="s">
        <v>73</v>
      </c>
      <c r="G34" s="75" t="s">
        <v>74</v>
      </c>
      <c r="H34" s="150" t="s">
        <v>9</v>
      </c>
      <c r="I34" s="70" t="s">
        <v>75</v>
      </c>
      <c r="J34" s="199"/>
      <c r="K34" s="199"/>
      <c r="L34" s="199"/>
      <c r="M34" s="149"/>
      <c r="N34" s="149"/>
    </row>
    <row r="35" spans="1:14" x14ac:dyDescent="0.25">
      <c r="A35" s="214" t="s">
        <v>102</v>
      </c>
      <c r="B35" s="214" t="s">
        <v>2</v>
      </c>
      <c r="C35" s="195" t="s">
        <v>94</v>
      </c>
      <c r="D35" s="200" t="s">
        <v>111</v>
      </c>
      <c r="E35" s="198">
        <v>2</v>
      </c>
      <c r="F35" s="75" t="s">
        <v>56</v>
      </c>
      <c r="G35" s="75" t="s">
        <v>57</v>
      </c>
      <c r="H35" s="76" t="s">
        <v>58</v>
      </c>
      <c r="I35" s="70" t="s">
        <v>59</v>
      </c>
      <c r="J35" s="199">
        <f>550+568+530</f>
        <v>1648</v>
      </c>
      <c r="K35" s="199"/>
      <c r="L35" s="199"/>
      <c r="M35" s="149"/>
      <c r="N35" s="149"/>
    </row>
    <row r="36" spans="1:14" x14ac:dyDescent="0.25">
      <c r="A36" s="214"/>
      <c r="B36" s="214"/>
      <c r="C36" s="195"/>
      <c r="D36" s="201"/>
      <c r="E36" s="198"/>
      <c r="F36" s="162" t="s">
        <v>76</v>
      </c>
      <c r="G36" s="75" t="s">
        <v>77</v>
      </c>
      <c r="H36" s="163" t="s">
        <v>78</v>
      </c>
      <c r="I36" s="161">
        <v>1049825</v>
      </c>
      <c r="J36" s="199"/>
      <c r="K36" s="199"/>
      <c r="L36" s="199"/>
      <c r="M36" s="149"/>
      <c r="N36" s="149"/>
    </row>
    <row r="37" spans="1:14" x14ac:dyDescent="0.25">
      <c r="A37" s="214"/>
      <c r="B37" s="214"/>
      <c r="C37" s="195"/>
      <c r="D37" s="201"/>
      <c r="E37" s="198"/>
      <c r="F37" s="75" t="s">
        <v>60</v>
      </c>
      <c r="G37" s="75" t="s">
        <v>61</v>
      </c>
      <c r="H37" s="76" t="s">
        <v>62</v>
      </c>
      <c r="I37" s="70" t="s">
        <v>110</v>
      </c>
      <c r="J37" s="199"/>
      <c r="K37" s="199"/>
      <c r="L37" s="199"/>
      <c r="M37" s="149"/>
      <c r="N37" s="149"/>
    </row>
    <row r="38" spans="1:14" x14ac:dyDescent="0.2">
      <c r="A38" s="215" t="s">
        <v>102</v>
      </c>
      <c r="B38" s="215" t="s">
        <v>2</v>
      </c>
      <c r="C38" s="164" t="s">
        <v>3</v>
      </c>
      <c r="D38" s="142" t="s">
        <v>113</v>
      </c>
      <c r="E38" s="143">
        <v>1</v>
      </c>
      <c r="F38" s="144" t="s">
        <v>5</v>
      </c>
      <c r="G38" s="145"/>
      <c r="H38" s="146"/>
      <c r="I38" s="147"/>
      <c r="J38" s="148"/>
      <c r="K38" s="148"/>
      <c r="L38" s="148">
        <f>J38+K38</f>
        <v>0</v>
      </c>
      <c r="M38" s="149"/>
      <c r="N38" s="149"/>
    </row>
    <row r="39" spans="1:14" x14ac:dyDescent="0.2">
      <c r="A39" s="215" t="s">
        <v>102</v>
      </c>
      <c r="B39" s="215" t="s">
        <v>2</v>
      </c>
      <c r="C39" s="165" t="s">
        <v>55</v>
      </c>
      <c r="D39" s="142" t="s">
        <v>113</v>
      </c>
      <c r="E39" s="154">
        <v>1</v>
      </c>
      <c r="F39" s="155" t="s">
        <v>5</v>
      </c>
      <c r="G39" s="162"/>
      <c r="H39" s="146"/>
      <c r="I39" s="166"/>
      <c r="J39" s="148"/>
      <c r="K39" s="148"/>
      <c r="L39" s="148">
        <f t="shared" ref="L39" si="1">J39+K39</f>
        <v>0</v>
      </c>
      <c r="M39" s="149"/>
      <c r="N39" s="149"/>
    </row>
    <row r="40" spans="1:14" x14ac:dyDescent="0.25">
      <c r="A40" s="167"/>
      <c r="B40" s="167"/>
      <c r="C40" s="149"/>
      <c r="D40" s="149"/>
      <c r="E40" s="168"/>
      <c r="F40" s="169"/>
      <c r="G40" s="169"/>
      <c r="H40" s="170"/>
      <c r="I40" s="171"/>
      <c r="J40" s="172"/>
      <c r="K40" s="173"/>
      <c r="L40" s="173"/>
      <c r="M40" s="149"/>
      <c r="N40" s="149"/>
    </row>
    <row r="41" spans="1:14" x14ac:dyDescent="0.25">
      <c r="A41" s="167"/>
      <c r="B41" s="167"/>
      <c r="C41" s="149"/>
      <c r="D41" s="149"/>
      <c r="E41" s="168"/>
      <c r="F41" s="169"/>
      <c r="G41" s="169"/>
      <c r="H41" s="170"/>
      <c r="I41" s="171"/>
      <c r="J41" s="172"/>
      <c r="K41" s="173"/>
      <c r="L41" s="173"/>
      <c r="M41" s="149"/>
      <c r="N41" s="149"/>
    </row>
    <row r="42" spans="1:14" x14ac:dyDescent="0.25">
      <c r="A42" s="167"/>
      <c r="B42" s="167"/>
      <c r="C42" s="149"/>
      <c r="D42" s="149"/>
      <c r="E42" s="168"/>
      <c r="F42" s="169"/>
      <c r="G42" s="169"/>
      <c r="H42" s="170"/>
      <c r="I42" s="171"/>
      <c r="J42" s="172"/>
      <c r="K42" s="173"/>
      <c r="L42" s="173"/>
      <c r="M42" s="149"/>
      <c r="N42" s="149"/>
    </row>
    <row r="43" spans="1:14" x14ac:dyDescent="0.25">
      <c r="A43" s="167"/>
      <c r="B43" s="167"/>
      <c r="C43" s="149"/>
      <c r="D43" s="149"/>
      <c r="E43" s="168"/>
      <c r="F43" s="169"/>
      <c r="G43" s="169"/>
      <c r="H43" s="170"/>
      <c r="I43" s="171"/>
      <c r="J43" s="172"/>
      <c r="K43" s="173"/>
      <c r="L43" s="173"/>
      <c r="M43" s="149"/>
      <c r="N43" s="149"/>
    </row>
    <row r="44" spans="1:14" x14ac:dyDescent="0.25">
      <c r="A44" s="167"/>
      <c r="B44" s="167"/>
      <c r="C44" s="149"/>
      <c r="D44" s="149"/>
      <c r="E44" s="168"/>
      <c r="F44" s="169"/>
      <c r="G44" s="169"/>
      <c r="H44" s="170"/>
      <c r="I44" s="171"/>
      <c r="J44" s="172"/>
      <c r="K44" s="173"/>
      <c r="L44" s="173"/>
      <c r="M44" s="149"/>
      <c r="N44" s="149"/>
    </row>
  </sheetData>
  <mergeCells count="13">
    <mergeCell ref="J35:L37"/>
    <mergeCell ref="A1:L1"/>
    <mergeCell ref="A32:A34"/>
    <mergeCell ref="B32:B34"/>
    <mergeCell ref="C32:C34"/>
    <mergeCell ref="D32:D34"/>
    <mergeCell ref="E32:E34"/>
    <mergeCell ref="J32:L34"/>
    <mergeCell ref="A35:A37"/>
    <mergeCell ref="B35:B37"/>
    <mergeCell ref="C35:C37"/>
    <mergeCell ref="D35:D37"/>
    <mergeCell ref="E35:E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A472-C49F-42BE-B818-EC7139C9D151}">
  <sheetPr>
    <tabColor rgb="FFFFFF00"/>
  </sheetPr>
  <dimension ref="A1:M29"/>
  <sheetViews>
    <sheetView workbookViewId="0">
      <selection activeCell="F24" sqref="F24:H29"/>
    </sheetView>
  </sheetViews>
  <sheetFormatPr baseColWidth="10" defaultColWidth="38" defaultRowHeight="13.5" x14ac:dyDescent="0.25"/>
  <cols>
    <col min="1" max="1" width="21.28515625" style="96" bestFit="1" customWidth="1"/>
    <col min="2" max="2" width="8.140625" style="96" bestFit="1" customWidth="1"/>
    <col min="3" max="3" width="7.7109375" style="4" bestFit="1" customWidth="1"/>
    <col min="4" max="4" width="19.42578125" style="4" bestFit="1" customWidth="1"/>
    <col min="5" max="5" width="2" style="4" bestFit="1" customWidth="1"/>
    <col min="6" max="6" width="16.85546875" style="9" bestFit="1" customWidth="1"/>
    <col min="7" max="7" width="9" style="48" bestFit="1" customWidth="1"/>
    <col min="8" max="8" width="22.42578125" style="219" bestFit="1" customWidth="1"/>
    <col min="9" max="9" width="8" style="220" bestFit="1" customWidth="1"/>
    <col min="10" max="11" width="4" style="4" bestFit="1" customWidth="1"/>
    <col min="12" max="12" width="4" style="17" bestFit="1" customWidth="1"/>
    <col min="13" max="16384" width="38" style="4"/>
  </cols>
  <sheetData>
    <row r="1" spans="1:12" ht="26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3" spans="1:12" x14ac:dyDescent="0.25">
      <c r="F3" s="218">
        <v>46142</v>
      </c>
    </row>
    <row r="4" spans="1:12" x14ac:dyDescent="0.25">
      <c r="A4" s="213" t="s">
        <v>101</v>
      </c>
      <c r="B4" s="213" t="s">
        <v>2</v>
      </c>
      <c r="C4" s="10" t="s">
        <v>3</v>
      </c>
      <c r="D4" s="8" t="s">
        <v>151</v>
      </c>
      <c r="E4" s="57">
        <v>1</v>
      </c>
      <c r="F4" s="22" t="s">
        <v>7</v>
      </c>
      <c r="G4" s="22" t="s">
        <v>8</v>
      </c>
      <c r="H4" s="23" t="s">
        <v>9</v>
      </c>
      <c r="I4" s="30" t="s">
        <v>10</v>
      </c>
      <c r="J4" s="48">
        <v>304</v>
      </c>
      <c r="K4" s="48">
        <v>312</v>
      </c>
      <c r="L4" s="59">
        <f>SUM(J4:K4)</f>
        <v>616</v>
      </c>
    </row>
    <row r="5" spans="1:12" x14ac:dyDescent="0.25">
      <c r="A5" s="213" t="s">
        <v>101</v>
      </c>
      <c r="B5" s="213" t="s">
        <v>2</v>
      </c>
      <c r="C5" s="10" t="s">
        <v>3</v>
      </c>
      <c r="D5" s="8" t="s">
        <v>151</v>
      </c>
      <c r="E5" s="60">
        <v>2</v>
      </c>
      <c r="F5" s="22" t="s">
        <v>38</v>
      </c>
      <c r="G5" s="22" t="s">
        <v>39</v>
      </c>
      <c r="H5" s="26" t="s">
        <v>34</v>
      </c>
      <c r="I5" s="30" t="s">
        <v>40</v>
      </c>
      <c r="J5" s="48">
        <v>301</v>
      </c>
      <c r="K5" s="48">
        <v>298</v>
      </c>
      <c r="L5" s="59">
        <f>SUM(J5:K5)</f>
        <v>599</v>
      </c>
    </row>
    <row r="6" spans="1:12" x14ac:dyDescent="0.25">
      <c r="A6" s="213" t="s">
        <v>101</v>
      </c>
      <c r="B6" s="213" t="s">
        <v>2</v>
      </c>
      <c r="C6" s="10" t="s">
        <v>3</v>
      </c>
      <c r="D6" s="8" t="s">
        <v>151</v>
      </c>
      <c r="E6" s="60">
        <v>3</v>
      </c>
      <c r="F6" s="22" t="s">
        <v>11</v>
      </c>
      <c r="G6" s="22" t="s">
        <v>12</v>
      </c>
      <c r="H6" s="23" t="s">
        <v>9</v>
      </c>
      <c r="I6" s="30">
        <v>1036825</v>
      </c>
      <c r="J6" s="48">
        <v>287</v>
      </c>
      <c r="K6" s="48">
        <v>276</v>
      </c>
      <c r="L6" s="59">
        <f>SUM(J6:K6)</f>
        <v>563</v>
      </c>
    </row>
    <row r="7" spans="1:12" x14ac:dyDescent="0.25">
      <c r="A7" s="213" t="s">
        <v>101</v>
      </c>
      <c r="B7" s="213" t="s">
        <v>2</v>
      </c>
      <c r="C7" s="10" t="s">
        <v>3</v>
      </c>
      <c r="D7" s="8" t="s">
        <v>151</v>
      </c>
      <c r="E7" s="60">
        <v>4</v>
      </c>
      <c r="F7" s="22" t="s">
        <v>23</v>
      </c>
      <c r="G7" s="22" t="s">
        <v>24</v>
      </c>
      <c r="H7" s="23" t="s">
        <v>9</v>
      </c>
      <c r="I7" s="30" t="s">
        <v>25</v>
      </c>
      <c r="J7" s="48">
        <v>257</v>
      </c>
      <c r="K7" s="48">
        <v>282</v>
      </c>
      <c r="L7" s="59">
        <f>SUM(J7:K7)</f>
        <v>539</v>
      </c>
    </row>
    <row r="8" spans="1:12" x14ac:dyDescent="0.25">
      <c r="A8" s="213" t="s">
        <v>101</v>
      </c>
      <c r="B8" s="213" t="s">
        <v>2</v>
      </c>
      <c r="C8" s="10" t="s">
        <v>3</v>
      </c>
      <c r="D8" s="8" t="s">
        <v>151</v>
      </c>
      <c r="E8" s="60">
        <v>5</v>
      </c>
      <c r="F8" s="28" t="s">
        <v>53</v>
      </c>
      <c r="G8" s="28" t="s">
        <v>54</v>
      </c>
      <c r="H8" s="23" t="s">
        <v>9</v>
      </c>
      <c r="I8" s="30">
        <v>1047842</v>
      </c>
      <c r="J8" s="48">
        <v>233</v>
      </c>
      <c r="K8" s="48">
        <v>244</v>
      </c>
      <c r="L8" s="59">
        <f>SUM(J8:K8)</f>
        <v>477</v>
      </c>
    </row>
    <row r="9" spans="1:12" x14ac:dyDescent="0.25">
      <c r="A9" s="213" t="s">
        <v>101</v>
      </c>
      <c r="B9" s="213" t="s">
        <v>2</v>
      </c>
      <c r="C9" s="10" t="s">
        <v>3</v>
      </c>
      <c r="D9" s="8" t="s">
        <v>151</v>
      </c>
      <c r="E9" s="60">
        <v>6</v>
      </c>
      <c r="F9" s="22" t="s">
        <v>26</v>
      </c>
      <c r="G9" s="22" t="s">
        <v>27</v>
      </c>
      <c r="H9" s="23" t="s">
        <v>9</v>
      </c>
      <c r="I9" s="30" t="s">
        <v>28</v>
      </c>
      <c r="J9" s="48">
        <v>215</v>
      </c>
      <c r="K9" s="48">
        <v>226</v>
      </c>
      <c r="L9" s="59">
        <f>SUM(J9:K9)</f>
        <v>441</v>
      </c>
    </row>
    <row r="10" spans="1:12" x14ac:dyDescent="0.25">
      <c r="A10" s="213" t="s">
        <v>101</v>
      </c>
      <c r="B10" s="213" t="s">
        <v>2</v>
      </c>
      <c r="C10" s="10" t="s">
        <v>3</v>
      </c>
      <c r="D10" s="8" t="s">
        <v>152</v>
      </c>
      <c r="E10" s="57">
        <v>1</v>
      </c>
      <c r="F10" s="28" t="s">
        <v>97</v>
      </c>
      <c r="G10" s="28" t="s">
        <v>98</v>
      </c>
      <c r="H10" s="37" t="s">
        <v>65</v>
      </c>
      <c r="I10" s="30">
        <v>1047469</v>
      </c>
      <c r="J10" s="19">
        <v>262</v>
      </c>
      <c r="K10" s="19">
        <v>260</v>
      </c>
      <c r="L10" s="59">
        <f t="shared" ref="L5:L23" si="0">SUM(J10:K10)</f>
        <v>522</v>
      </c>
    </row>
    <row r="11" spans="1:12" x14ac:dyDescent="0.25">
      <c r="A11" s="213" t="s">
        <v>101</v>
      </c>
      <c r="B11" s="213" t="s">
        <v>2</v>
      </c>
      <c r="C11" s="10" t="s">
        <v>3</v>
      </c>
      <c r="D11" s="8" t="s">
        <v>152</v>
      </c>
      <c r="E11" s="60">
        <v>2</v>
      </c>
      <c r="F11" s="14" t="s">
        <v>153</v>
      </c>
      <c r="G11" s="14" t="s">
        <v>154</v>
      </c>
      <c r="H11" s="26" t="s">
        <v>34</v>
      </c>
      <c r="I11" s="210">
        <v>1090804</v>
      </c>
      <c r="J11" s="19">
        <v>259</v>
      </c>
      <c r="K11" s="19">
        <v>226</v>
      </c>
      <c r="L11" s="59">
        <f t="shared" si="0"/>
        <v>485</v>
      </c>
    </row>
    <row r="12" spans="1:12" x14ac:dyDescent="0.25">
      <c r="A12" s="213" t="s">
        <v>101</v>
      </c>
      <c r="B12" s="213" t="s">
        <v>2</v>
      </c>
      <c r="C12" s="10" t="s">
        <v>3</v>
      </c>
      <c r="D12" s="8" t="s">
        <v>152</v>
      </c>
      <c r="E12" s="60">
        <v>3</v>
      </c>
      <c r="F12" s="22" t="s">
        <v>32</v>
      </c>
      <c r="G12" s="22" t="s">
        <v>33</v>
      </c>
      <c r="H12" s="26" t="s">
        <v>34</v>
      </c>
      <c r="I12" s="30" t="s">
        <v>35</v>
      </c>
      <c r="J12" s="19">
        <v>225</v>
      </c>
      <c r="K12" s="19">
        <v>220</v>
      </c>
      <c r="L12" s="59">
        <f t="shared" si="0"/>
        <v>445</v>
      </c>
    </row>
    <row r="13" spans="1:12" x14ac:dyDescent="0.25">
      <c r="A13" s="213" t="s">
        <v>101</v>
      </c>
      <c r="B13" s="213" t="s">
        <v>2</v>
      </c>
      <c r="C13" s="31" t="s">
        <v>55</v>
      </c>
      <c r="D13" s="8" t="s">
        <v>151</v>
      </c>
      <c r="E13" s="61">
        <v>1</v>
      </c>
      <c r="F13" s="36" t="s">
        <v>56</v>
      </c>
      <c r="G13" s="36" t="s">
        <v>57</v>
      </c>
      <c r="H13" s="37" t="s">
        <v>58</v>
      </c>
      <c r="I13" s="30" t="s">
        <v>59</v>
      </c>
      <c r="J13" s="48">
        <v>303</v>
      </c>
      <c r="K13" s="48">
        <v>315</v>
      </c>
      <c r="L13" s="59">
        <f t="shared" si="0"/>
        <v>618</v>
      </c>
    </row>
    <row r="14" spans="1:12" x14ac:dyDescent="0.25">
      <c r="A14" s="213" t="s">
        <v>101</v>
      </c>
      <c r="B14" s="213" t="s">
        <v>2</v>
      </c>
      <c r="C14" s="31" t="s">
        <v>55</v>
      </c>
      <c r="D14" s="8" t="s">
        <v>151</v>
      </c>
      <c r="E14" s="62">
        <v>2</v>
      </c>
      <c r="F14" s="36" t="s">
        <v>73</v>
      </c>
      <c r="G14" s="36" t="s">
        <v>74</v>
      </c>
      <c r="H14" s="37" t="s">
        <v>65</v>
      </c>
      <c r="I14" s="30" t="s">
        <v>75</v>
      </c>
      <c r="J14" s="48">
        <v>292</v>
      </c>
      <c r="K14" s="48">
        <v>296</v>
      </c>
      <c r="L14" s="59">
        <f t="shared" si="0"/>
        <v>588</v>
      </c>
    </row>
    <row r="15" spans="1:12" x14ac:dyDescent="0.25">
      <c r="A15" s="213" t="s">
        <v>101</v>
      </c>
      <c r="B15" s="213" t="s">
        <v>2</v>
      </c>
      <c r="C15" s="31" t="s">
        <v>55</v>
      </c>
      <c r="D15" s="8" t="s">
        <v>151</v>
      </c>
      <c r="E15" s="62">
        <v>3</v>
      </c>
      <c r="F15" s="36" t="s">
        <v>60</v>
      </c>
      <c r="G15" s="36" t="s">
        <v>61</v>
      </c>
      <c r="H15" s="37" t="s">
        <v>62</v>
      </c>
      <c r="I15" s="30" t="s">
        <v>110</v>
      </c>
      <c r="J15" s="48">
        <v>259</v>
      </c>
      <c r="K15" s="48">
        <v>271</v>
      </c>
      <c r="L15" s="59">
        <f t="shared" si="0"/>
        <v>530</v>
      </c>
    </row>
    <row r="16" spans="1:12" x14ac:dyDescent="0.25">
      <c r="A16" s="213" t="s">
        <v>101</v>
      </c>
      <c r="B16" s="213" t="s">
        <v>2</v>
      </c>
      <c r="C16" s="31" t="s">
        <v>55</v>
      </c>
      <c r="D16" s="8" t="s">
        <v>151</v>
      </c>
      <c r="E16" s="62">
        <v>4</v>
      </c>
      <c r="F16" s="40" t="s">
        <v>67</v>
      </c>
      <c r="G16" s="40" t="s">
        <v>68</v>
      </c>
      <c r="H16" s="41" t="s">
        <v>34</v>
      </c>
      <c r="I16" s="209" t="s">
        <v>69</v>
      </c>
      <c r="J16" s="48">
        <v>208</v>
      </c>
      <c r="K16" s="48">
        <v>164</v>
      </c>
      <c r="L16" s="59">
        <f t="shared" si="0"/>
        <v>372</v>
      </c>
    </row>
    <row r="17" spans="1:13" x14ac:dyDescent="0.25">
      <c r="A17" s="213" t="s">
        <v>101</v>
      </c>
      <c r="B17" s="213" t="s">
        <v>2</v>
      </c>
      <c r="C17" s="31" t="s">
        <v>55</v>
      </c>
      <c r="D17" s="8" t="s">
        <v>152</v>
      </c>
      <c r="E17" s="61">
        <v>1</v>
      </c>
      <c r="F17" s="40" t="s">
        <v>82</v>
      </c>
      <c r="G17" s="40" t="s">
        <v>83</v>
      </c>
      <c r="H17" s="41" t="s">
        <v>65</v>
      </c>
      <c r="I17" s="120" t="s">
        <v>84</v>
      </c>
      <c r="J17" s="48">
        <v>307</v>
      </c>
      <c r="K17" s="48">
        <v>296</v>
      </c>
      <c r="L17" s="59">
        <f t="shared" si="0"/>
        <v>603</v>
      </c>
    </row>
    <row r="18" spans="1:13" x14ac:dyDescent="0.25">
      <c r="A18" s="213" t="s">
        <v>101</v>
      </c>
      <c r="B18" s="213" t="s">
        <v>2</v>
      </c>
      <c r="C18" s="31" t="s">
        <v>55</v>
      </c>
      <c r="D18" s="8" t="s">
        <v>152</v>
      </c>
      <c r="E18" s="62">
        <v>2</v>
      </c>
      <c r="F18" s="40" t="s">
        <v>63</v>
      </c>
      <c r="G18" s="40" t="s">
        <v>64</v>
      </c>
      <c r="H18" s="41" t="s">
        <v>65</v>
      </c>
      <c r="I18" s="120" t="s">
        <v>66</v>
      </c>
      <c r="J18" s="48">
        <v>286</v>
      </c>
      <c r="K18" s="48">
        <v>276</v>
      </c>
      <c r="L18" s="59">
        <f>SUM(J18:K18)</f>
        <v>562</v>
      </c>
    </row>
    <row r="19" spans="1:13" x14ac:dyDescent="0.25">
      <c r="A19" s="213" t="s">
        <v>101</v>
      </c>
      <c r="B19" s="213" t="s">
        <v>2</v>
      </c>
      <c r="C19" s="31" t="s">
        <v>55</v>
      </c>
      <c r="D19" s="8" t="s">
        <v>152</v>
      </c>
      <c r="E19" s="62">
        <v>3</v>
      </c>
      <c r="F19" s="40" t="s">
        <v>155</v>
      </c>
      <c r="G19" s="40" t="s">
        <v>71</v>
      </c>
      <c r="H19" s="37" t="s">
        <v>65</v>
      </c>
      <c r="I19" s="209" t="s">
        <v>156</v>
      </c>
      <c r="J19" s="48">
        <v>273</v>
      </c>
      <c r="K19" s="48">
        <v>268</v>
      </c>
      <c r="L19" s="59">
        <f>SUM(J19:K19)</f>
        <v>541</v>
      </c>
    </row>
    <row r="20" spans="1:13" x14ac:dyDescent="0.25">
      <c r="A20" s="213" t="s">
        <v>101</v>
      </c>
      <c r="B20" s="213" t="s">
        <v>2</v>
      </c>
      <c r="C20" s="31" t="s">
        <v>55</v>
      </c>
      <c r="D20" s="8" t="s">
        <v>152</v>
      </c>
      <c r="E20" s="62">
        <v>4</v>
      </c>
      <c r="F20" s="36" t="s">
        <v>86</v>
      </c>
      <c r="G20" s="36" t="s">
        <v>87</v>
      </c>
      <c r="H20" s="37" t="s">
        <v>65</v>
      </c>
      <c r="I20" s="30">
        <v>1039215</v>
      </c>
      <c r="J20" s="48">
        <v>252</v>
      </c>
      <c r="K20" s="48">
        <v>266</v>
      </c>
      <c r="L20" s="59">
        <f>SUM(J20:K20)</f>
        <v>518</v>
      </c>
    </row>
    <row r="21" spans="1:13" x14ac:dyDescent="0.25">
      <c r="A21" s="213" t="s">
        <v>101</v>
      </c>
      <c r="B21" s="213" t="s">
        <v>2</v>
      </c>
      <c r="C21" s="31" t="s">
        <v>55</v>
      </c>
      <c r="D21" s="8" t="s">
        <v>152</v>
      </c>
      <c r="E21" s="62">
        <v>5</v>
      </c>
      <c r="F21" s="40" t="s">
        <v>70</v>
      </c>
      <c r="G21" s="40" t="s">
        <v>71</v>
      </c>
      <c r="H21" s="41" t="s">
        <v>65</v>
      </c>
      <c r="I21" s="120" t="s">
        <v>72</v>
      </c>
      <c r="J21" s="48">
        <v>226</v>
      </c>
      <c r="K21" s="48">
        <v>271</v>
      </c>
      <c r="L21" s="59">
        <f>SUM(J21:K21)</f>
        <v>497</v>
      </c>
    </row>
    <row r="22" spans="1:13" x14ac:dyDescent="0.25">
      <c r="A22" s="213" t="s">
        <v>101</v>
      </c>
      <c r="B22" s="213" t="s">
        <v>2</v>
      </c>
      <c r="C22" s="31" t="s">
        <v>55</v>
      </c>
      <c r="D22" s="8" t="s">
        <v>152</v>
      </c>
      <c r="E22" s="62">
        <v>6</v>
      </c>
      <c r="F22" s="36" t="s">
        <v>93</v>
      </c>
      <c r="G22" s="36" t="s">
        <v>89</v>
      </c>
      <c r="H22" s="37" t="s">
        <v>65</v>
      </c>
      <c r="I22" s="30">
        <v>1048283</v>
      </c>
      <c r="J22" s="48">
        <v>242</v>
      </c>
      <c r="K22" s="48">
        <v>234</v>
      </c>
      <c r="L22" s="59">
        <f>SUM(J22:K22)</f>
        <v>476</v>
      </c>
    </row>
    <row r="23" spans="1:13" x14ac:dyDescent="0.25">
      <c r="A23" s="213" t="s">
        <v>101</v>
      </c>
      <c r="B23" s="213" t="s">
        <v>2</v>
      </c>
      <c r="C23" s="31" t="s">
        <v>55</v>
      </c>
      <c r="D23" s="8" t="s">
        <v>152</v>
      </c>
      <c r="E23" s="62">
        <v>7</v>
      </c>
      <c r="F23" s="36" t="s">
        <v>99</v>
      </c>
      <c r="G23" s="36" t="s">
        <v>100</v>
      </c>
      <c r="H23" s="37" t="s">
        <v>65</v>
      </c>
      <c r="I23" s="30">
        <v>1050298</v>
      </c>
      <c r="J23" s="48">
        <v>200</v>
      </c>
      <c r="K23" s="48">
        <v>201</v>
      </c>
      <c r="L23" s="59">
        <f>SUM(J23:K23)</f>
        <v>401</v>
      </c>
    </row>
    <row r="24" spans="1:13" x14ac:dyDescent="0.25">
      <c r="A24" s="214" t="s">
        <v>102</v>
      </c>
      <c r="B24" s="214" t="s">
        <v>2</v>
      </c>
      <c r="C24" s="195" t="s">
        <v>94</v>
      </c>
      <c r="D24" s="200" t="s">
        <v>160</v>
      </c>
      <c r="E24" s="202">
        <v>1</v>
      </c>
      <c r="F24" s="22" t="s">
        <v>7</v>
      </c>
      <c r="G24" s="22" t="s">
        <v>8</v>
      </c>
      <c r="H24" s="23" t="s">
        <v>9</v>
      </c>
      <c r="I24" s="30" t="s">
        <v>10</v>
      </c>
      <c r="J24" s="199">
        <f>616+563+588</f>
        <v>1767</v>
      </c>
      <c r="K24" s="199"/>
      <c r="L24" s="199"/>
      <c r="M24" s="149"/>
    </row>
    <row r="25" spans="1:13" x14ac:dyDescent="0.25">
      <c r="A25" s="214"/>
      <c r="B25" s="214"/>
      <c r="C25" s="195"/>
      <c r="D25" s="201"/>
      <c r="E25" s="202"/>
      <c r="F25" s="22" t="s">
        <v>11</v>
      </c>
      <c r="G25" s="22" t="s">
        <v>12</v>
      </c>
      <c r="H25" s="23" t="s">
        <v>9</v>
      </c>
      <c r="I25" s="30">
        <v>1036825</v>
      </c>
      <c r="J25" s="199"/>
      <c r="K25" s="199"/>
      <c r="L25" s="199"/>
      <c r="M25" s="149"/>
    </row>
    <row r="26" spans="1:13" x14ac:dyDescent="0.25">
      <c r="A26" s="214"/>
      <c r="B26" s="214"/>
      <c r="C26" s="195"/>
      <c r="D26" s="201"/>
      <c r="E26" s="202"/>
      <c r="F26" s="36" t="s">
        <v>73</v>
      </c>
      <c r="G26" s="36" t="s">
        <v>74</v>
      </c>
      <c r="H26" s="37" t="s">
        <v>65</v>
      </c>
      <c r="I26" s="30" t="s">
        <v>75</v>
      </c>
      <c r="J26" s="199"/>
      <c r="K26" s="199"/>
      <c r="L26" s="199"/>
      <c r="M26" s="149"/>
    </row>
    <row r="27" spans="1:13" ht="13.5" customHeight="1" x14ac:dyDescent="0.25">
      <c r="A27" s="214" t="s">
        <v>102</v>
      </c>
      <c r="B27" s="214" t="s">
        <v>2</v>
      </c>
      <c r="C27" s="195" t="s">
        <v>94</v>
      </c>
      <c r="D27" s="200" t="s">
        <v>160</v>
      </c>
      <c r="E27" s="198">
        <v>2</v>
      </c>
      <c r="F27" s="22" t="s">
        <v>38</v>
      </c>
      <c r="G27" s="22" t="s">
        <v>39</v>
      </c>
      <c r="H27" s="26" t="s">
        <v>34</v>
      </c>
      <c r="I27" s="30" t="s">
        <v>40</v>
      </c>
      <c r="J27" s="199">
        <f>599+618+530</f>
        <v>1747</v>
      </c>
      <c r="K27" s="199"/>
      <c r="L27" s="199"/>
      <c r="M27" s="149"/>
    </row>
    <row r="28" spans="1:13" x14ac:dyDescent="0.25">
      <c r="A28" s="214"/>
      <c r="B28" s="214"/>
      <c r="C28" s="195"/>
      <c r="D28" s="201"/>
      <c r="E28" s="198"/>
      <c r="F28" s="36" t="s">
        <v>56</v>
      </c>
      <c r="G28" s="36" t="s">
        <v>57</v>
      </c>
      <c r="H28" s="37" t="s">
        <v>58</v>
      </c>
      <c r="I28" s="30" t="s">
        <v>59</v>
      </c>
      <c r="J28" s="199"/>
      <c r="K28" s="199"/>
      <c r="L28" s="199"/>
      <c r="M28" s="149"/>
    </row>
    <row r="29" spans="1:13" x14ac:dyDescent="0.25">
      <c r="A29" s="214"/>
      <c r="B29" s="214"/>
      <c r="C29" s="195"/>
      <c r="D29" s="201"/>
      <c r="E29" s="198"/>
      <c r="F29" s="36" t="s">
        <v>60</v>
      </c>
      <c r="G29" s="36" t="s">
        <v>61</v>
      </c>
      <c r="H29" s="37" t="s">
        <v>62</v>
      </c>
      <c r="I29" s="30" t="s">
        <v>110</v>
      </c>
      <c r="J29" s="199"/>
      <c r="K29" s="199"/>
      <c r="L29" s="199"/>
      <c r="M29" s="149"/>
    </row>
  </sheetData>
  <mergeCells count="13">
    <mergeCell ref="J24:L26"/>
    <mergeCell ref="A27:A29"/>
    <mergeCell ref="B27:B29"/>
    <mergeCell ref="C27:C29"/>
    <mergeCell ref="D27:D29"/>
    <mergeCell ref="E27:E29"/>
    <mergeCell ref="A1:L1"/>
    <mergeCell ref="A24:A26"/>
    <mergeCell ref="B24:B26"/>
    <mergeCell ref="C24:C26"/>
    <mergeCell ref="D24:D26"/>
    <mergeCell ref="E24:E26"/>
    <mergeCell ref="J27:L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0657-FDEC-4EAF-B44C-AAAC189912D3}">
  <sheetPr>
    <tabColor theme="8" tint="0.39997558519241921"/>
  </sheetPr>
  <dimension ref="A1:T58"/>
  <sheetViews>
    <sheetView topLeftCell="A20" workbookViewId="0">
      <selection activeCell="A35" sqref="A35"/>
    </sheetView>
  </sheetViews>
  <sheetFormatPr baseColWidth="10" defaultColWidth="43.28515625" defaultRowHeight="13.5" x14ac:dyDescent="0.25"/>
  <cols>
    <col min="1" max="1" width="13.140625" style="96" bestFit="1" customWidth="1"/>
    <col min="2" max="2" width="7.7109375" style="96" bestFit="1" customWidth="1"/>
    <col min="3" max="3" width="7.7109375" style="4" bestFit="1" customWidth="1"/>
    <col min="4" max="4" width="28.42578125" style="4" bestFit="1" customWidth="1"/>
    <col min="5" max="5" width="3" style="7" bestFit="1" customWidth="1"/>
    <col min="6" max="6" width="16.85546875" style="54" bestFit="1" customWidth="1"/>
    <col min="7" max="7" width="9" style="55" bestFit="1" customWidth="1"/>
    <col min="8" max="8" width="22.42578125" style="56" bestFit="1" customWidth="1"/>
    <col min="9" max="9" width="8" style="46" bestFit="1" customWidth="1"/>
    <col min="10" max="10" width="5" style="4" bestFit="1" customWidth="1"/>
    <col min="11" max="13" width="4" style="17" bestFit="1" customWidth="1"/>
    <col min="14" max="14" width="3" style="17" bestFit="1" customWidth="1"/>
    <col min="15" max="17" width="4" style="17" bestFit="1" customWidth="1"/>
    <col min="18" max="18" width="3" style="17" bestFit="1" customWidth="1"/>
    <col min="19" max="19" width="43.28515625" style="4"/>
    <col min="20" max="20" width="2" style="4" bestFit="1" customWidth="1"/>
    <col min="21" max="16384" width="43.28515625" style="4"/>
  </cols>
  <sheetData>
    <row r="1" spans="1:20" s="1" customFormat="1" ht="26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20" x14ac:dyDescent="0.25">
      <c r="A2" s="3"/>
      <c r="B2" s="3"/>
      <c r="C2" s="2"/>
      <c r="D2" s="3"/>
      <c r="E2" s="3"/>
      <c r="F2" s="4"/>
      <c r="G2" s="4"/>
      <c r="H2" s="5"/>
      <c r="I2" s="6"/>
      <c r="J2" s="3"/>
      <c r="K2" s="3"/>
      <c r="L2" s="3"/>
      <c r="M2" s="3"/>
      <c r="N2" s="3"/>
      <c r="O2" s="3"/>
      <c r="P2" s="3"/>
      <c r="Q2" s="3"/>
      <c r="R2" s="3"/>
    </row>
    <row r="3" spans="1:20" x14ac:dyDescent="0.25">
      <c r="F3" s="4"/>
      <c r="G3" s="4"/>
      <c r="H3" s="5"/>
      <c r="I3" s="6"/>
      <c r="J3" s="8"/>
      <c r="K3" s="203">
        <v>45988</v>
      </c>
      <c r="L3" s="203"/>
      <c r="M3" s="203"/>
      <c r="N3" s="203"/>
      <c r="O3" s="203">
        <v>46030</v>
      </c>
      <c r="P3" s="203"/>
      <c r="Q3" s="203"/>
      <c r="R3" s="203"/>
    </row>
    <row r="4" spans="1:20" x14ac:dyDescent="0.25">
      <c r="A4" s="136" t="s">
        <v>1</v>
      </c>
      <c r="B4" s="136" t="s">
        <v>2</v>
      </c>
      <c r="C4" s="10" t="s">
        <v>3</v>
      </c>
      <c r="D4" s="11" t="s">
        <v>4</v>
      </c>
      <c r="E4" s="12">
        <v>1</v>
      </c>
      <c r="F4" s="13" t="s">
        <v>5</v>
      </c>
      <c r="G4" s="14"/>
      <c r="H4" s="15"/>
      <c r="I4" s="16"/>
      <c r="J4" s="17">
        <f t="shared" ref="J4:J36" si="0">+M4+Q4</f>
        <v>0</v>
      </c>
      <c r="K4" s="18"/>
      <c r="L4" s="19"/>
      <c r="M4" s="7">
        <f t="shared" ref="M4:M22" si="1">SUM(K4:L4)</f>
        <v>0</v>
      </c>
      <c r="N4" s="20"/>
      <c r="O4" s="21">
        <v>0</v>
      </c>
      <c r="P4" s="21">
        <v>0</v>
      </c>
      <c r="Q4" s="7">
        <f t="shared" ref="Q4:Q36" si="2">SUM(O4+P4)</f>
        <v>0</v>
      </c>
      <c r="R4" s="20"/>
    </row>
    <row r="5" spans="1:20" x14ac:dyDescent="0.25">
      <c r="A5" s="136" t="s">
        <v>1</v>
      </c>
      <c r="B5" s="136" t="s">
        <v>2</v>
      </c>
      <c r="C5" s="10" t="s">
        <v>3</v>
      </c>
      <c r="D5" s="11" t="s">
        <v>6</v>
      </c>
      <c r="E5" s="12">
        <v>1</v>
      </c>
      <c r="F5" s="22" t="s">
        <v>7</v>
      </c>
      <c r="G5" s="22" t="s">
        <v>8</v>
      </c>
      <c r="H5" s="23" t="s">
        <v>9</v>
      </c>
      <c r="I5" s="24" t="s">
        <v>10</v>
      </c>
      <c r="J5" s="17">
        <f t="shared" si="0"/>
        <v>1107</v>
      </c>
      <c r="K5" s="18">
        <v>254</v>
      </c>
      <c r="L5" s="18">
        <v>282</v>
      </c>
      <c r="M5" s="7">
        <f t="shared" si="1"/>
        <v>536</v>
      </c>
      <c r="N5" s="20">
        <v>3</v>
      </c>
      <c r="O5" s="18">
        <v>286</v>
      </c>
      <c r="P5" s="18">
        <v>285</v>
      </c>
      <c r="Q5" s="7">
        <f t="shared" si="2"/>
        <v>571</v>
      </c>
      <c r="R5" s="20">
        <v>1</v>
      </c>
    </row>
    <row r="6" spans="1:20" x14ac:dyDescent="0.25">
      <c r="A6" s="136" t="s">
        <v>1</v>
      </c>
      <c r="B6" s="136" t="s">
        <v>2</v>
      </c>
      <c r="C6" s="10" t="s">
        <v>3</v>
      </c>
      <c r="D6" s="11" t="s">
        <v>6</v>
      </c>
      <c r="E6" s="25">
        <v>2</v>
      </c>
      <c r="F6" s="22" t="s">
        <v>11</v>
      </c>
      <c r="G6" s="22" t="s">
        <v>12</v>
      </c>
      <c r="H6" s="23" t="s">
        <v>9</v>
      </c>
      <c r="I6" s="24">
        <v>1036825</v>
      </c>
      <c r="J6" s="17">
        <f t="shared" si="0"/>
        <v>1064</v>
      </c>
      <c r="K6" s="18">
        <v>259</v>
      </c>
      <c r="L6" s="18">
        <v>270</v>
      </c>
      <c r="M6" s="7">
        <f t="shared" si="1"/>
        <v>529</v>
      </c>
      <c r="N6" s="20">
        <v>4</v>
      </c>
      <c r="O6" s="18">
        <v>263</v>
      </c>
      <c r="P6" s="18">
        <v>272</v>
      </c>
      <c r="Q6" s="7">
        <f t="shared" si="2"/>
        <v>535</v>
      </c>
      <c r="R6" s="20">
        <v>3</v>
      </c>
    </row>
    <row r="7" spans="1:20" x14ac:dyDescent="0.25">
      <c r="A7" s="136" t="s">
        <v>1</v>
      </c>
      <c r="B7" s="136" t="s">
        <v>2</v>
      </c>
      <c r="C7" s="10" t="s">
        <v>3</v>
      </c>
      <c r="D7" s="11" t="s">
        <v>6</v>
      </c>
      <c r="E7" s="25">
        <v>3</v>
      </c>
      <c r="F7" s="22" t="s">
        <v>13</v>
      </c>
      <c r="G7" s="22" t="s">
        <v>14</v>
      </c>
      <c r="H7" s="26" t="s">
        <v>15</v>
      </c>
      <c r="I7" s="24">
        <v>1075073</v>
      </c>
      <c r="J7" s="17">
        <f t="shared" si="0"/>
        <v>1047</v>
      </c>
      <c r="K7" s="18">
        <v>263</v>
      </c>
      <c r="L7" s="18">
        <v>276</v>
      </c>
      <c r="M7" s="7">
        <f t="shared" si="1"/>
        <v>539</v>
      </c>
      <c r="N7" s="20">
        <v>2</v>
      </c>
      <c r="O7" s="18">
        <v>266</v>
      </c>
      <c r="P7" s="18">
        <v>242</v>
      </c>
      <c r="Q7" s="7">
        <f t="shared" si="2"/>
        <v>508</v>
      </c>
      <c r="R7" s="20">
        <v>4</v>
      </c>
    </row>
    <row r="8" spans="1:20" x14ac:dyDescent="0.25">
      <c r="A8" s="136" t="s">
        <v>1</v>
      </c>
      <c r="B8" s="136" t="s">
        <v>2</v>
      </c>
      <c r="C8" s="10" t="s">
        <v>3</v>
      </c>
      <c r="D8" s="11" t="s">
        <v>6</v>
      </c>
      <c r="E8" s="25">
        <v>4</v>
      </c>
      <c r="F8" s="22" t="s">
        <v>16</v>
      </c>
      <c r="G8" s="22" t="s">
        <v>17</v>
      </c>
      <c r="H8" s="23" t="s">
        <v>9</v>
      </c>
      <c r="I8" s="24" t="s">
        <v>18</v>
      </c>
      <c r="J8" s="17">
        <f t="shared" si="0"/>
        <v>1010</v>
      </c>
      <c r="K8" s="18">
        <v>255</v>
      </c>
      <c r="L8" s="18">
        <v>260</v>
      </c>
      <c r="M8" s="7">
        <f t="shared" si="1"/>
        <v>515</v>
      </c>
      <c r="N8" s="20">
        <v>6</v>
      </c>
      <c r="O8" s="18">
        <v>248</v>
      </c>
      <c r="P8" s="18">
        <v>247</v>
      </c>
      <c r="Q8" s="7">
        <f t="shared" si="2"/>
        <v>495</v>
      </c>
      <c r="R8" s="20">
        <v>6</v>
      </c>
    </row>
    <row r="9" spans="1:20" x14ac:dyDescent="0.25">
      <c r="A9" s="136" t="s">
        <v>1</v>
      </c>
      <c r="B9" s="136" t="s">
        <v>2</v>
      </c>
      <c r="C9" s="10" t="s">
        <v>3</v>
      </c>
      <c r="D9" s="11" t="s">
        <v>6</v>
      </c>
      <c r="E9" s="25">
        <v>5</v>
      </c>
      <c r="F9" s="22" t="s">
        <v>19</v>
      </c>
      <c r="G9" s="22" t="s">
        <v>20</v>
      </c>
      <c r="H9" s="23" t="s">
        <v>9</v>
      </c>
      <c r="I9" s="24">
        <v>1074409</v>
      </c>
      <c r="J9" s="17">
        <f t="shared" si="0"/>
        <v>1004</v>
      </c>
      <c r="K9" s="18">
        <v>251</v>
      </c>
      <c r="L9" s="18">
        <v>252</v>
      </c>
      <c r="M9" s="7">
        <f t="shared" si="1"/>
        <v>503</v>
      </c>
      <c r="N9" s="20">
        <v>9</v>
      </c>
      <c r="O9" s="18">
        <v>250</v>
      </c>
      <c r="P9" s="18">
        <v>251</v>
      </c>
      <c r="Q9" s="7">
        <f t="shared" si="2"/>
        <v>501</v>
      </c>
      <c r="R9" s="20">
        <v>5</v>
      </c>
    </row>
    <row r="10" spans="1:20" x14ac:dyDescent="0.25">
      <c r="A10" s="136" t="s">
        <v>1</v>
      </c>
      <c r="B10" s="136" t="s">
        <v>2</v>
      </c>
      <c r="C10" s="10" t="s">
        <v>3</v>
      </c>
      <c r="D10" s="11" t="s">
        <v>6</v>
      </c>
      <c r="E10" s="25">
        <v>6</v>
      </c>
      <c r="F10" s="22" t="s">
        <v>21</v>
      </c>
      <c r="G10" s="22" t="s">
        <v>22</v>
      </c>
      <c r="H10" s="23" t="s">
        <v>9</v>
      </c>
      <c r="I10" s="24">
        <v>914521</v>
      </c>
      <c r="J10" s="17">
        <f t="shared" si="0"/>
        <v>998</v>
      </c>
      <c r="K10" s="18">
        <v>257</v>
      </c>
      <c r="L10" s="18">
        <v>256</v>
      </c>
      <c r="M10" s="7">
        <f t="shared" si="1"/>
        <v>513</v>
      </c>
      <c r="N10" s="20">
        <v>7</v>
      </c>
      <c r="O10" s="18">
        <v>240</v>
      </c>
      <c r="P10" s="18">
        <v>245</v>
      </c>
      <c r="Q10" s="7">
        <f t="shared" si="2"/>
        <v>485</v>
      </c>
      <c r="R10" s="20">
        <v>8</v>
      </c>
    </row>
    <row r="11" spans="1:20" x14ac:dyDescent="0.25">
      <c r="A11" s="136" t="s">
        <v>1</v>
      </c>
      <c r="B11" s="136" t="s">
        <v>2</v>
      </c>
      <c r="C11" s="10" t="s">
        <v>3</v>
      </c>
      <c r="D11" s="11" t="s">
        <v>6</v>
      </c>
      <c r="E11" s="25">
        <v>7</v>
      </c>
      <c r="F11" s="22" t="s">
        <v>23</v>
      </c>
      <c r="G11" s="22" t="s">
        <v>24</v>
      </c>
      <c r="H11" s="23" t="s">
        <v>9</v>
      </c>
      <c r="I11" s="24" t="s">
        <v>25</v>
      </c>
      <c r="J11" s="17">
        <f t="shared" si="0"/>
        <v>976</v>
      </c>
      <c r="K11" s="18">
        <v>261</v>
      </c>
      <c r="L11" s="18">
        <v>226</v>
      </c>
      <c r="M11" s="7">
        <f t="shared" si="1"/>
        <v>487</v>
      </c>
      <c r="N11" s="20">
        <v>10</v>
      </c>
      <c r="O11" s="18">
        <v>246</v>
      </c>
      <c r="P11" s="18">
        <v>243</v>
      </c>
      <c r="Q11" s="7">
        <f t="shared" si="2"/>
        <v>489</v>
      </c>
      <c r="R11" s="20">
        <v>7</v>
      </c>
    </row>
    <row r="12" spans="1:20" x14ac:dyDescent="0.25">
      <c r="A12" s="136" t="s">
        <v>1</v>
      </c>
      <c r="B12" s="136" t="s">
        <v>2</v>
      </c>
      <c r="C12" s="10" t="s">
        <v>3</v>
      </c>
      <c r="D12" s="11" t="s">
        <v>6</v>
      </c>
      <c r="E12" s="25">
        <v>8</v>
      </c>
      <c r="F12" s="22" t="s">
        <v>26</v>
      </c>
      <c r="G12" s="22" t="s">
        <v>27</v>
      </c>
      <c r="H12" s="23" t="s">
        <v>9</v>
      </c>
      <c r="I12" s="24" t="s">
        <v>28</v>
      </c>
      <c r="J12" s="17">
        <f t="shared" si="0"/>
        <v>914</v>
      </c>
      <c r="K12" s="18">
        <v>259</v>
      </c>
      <c r="L12" s="18">
        <v>260</v>
      </c>
      <c r="M12" s="7">
        <f t="shared" si="1"/>
        <v>519</v>
      </c>
      <c r="N12" s="20">
        <v>5</v>
      </c>
      <c r="O12" s="18">
        <v>214</v>
      </c>
      <c r="P12" s="18">
        <v>181</v>
      </c>
      <c r="Q12" s="7">
        <f t="shared" si="2"/>
        <v>395</v>
      </c>
      <c r="R12" s="20">
        <v>13</v>
      </c>
    </row>
    <row r="13" spans="1:20" x14ac:dyDescent="0.25">
      <c r="A13" s="136" t="s">
        <v>1</v>
      </c>
      <c r="B13" s="136" t="s">
        <v>2</v>
      </c>
      <c r="C13" s="10" t="s">
        <v>3</v>
      </c>
      <c r="D13" s="11" t="s">
        <v>6</v>
      </c>
      <c r="E13" s="25">
        <v>9</v>
      </c>
      <c r="F13" s="22" t="s">
        <v>29</v>
      </c>
      <c r="G13" s="22" t="s">
        <v>30</v>
      </c>
      <c r="H13" s="23" t="s">
        <v>9</v>
      </c>
      <c r="I13" s="27" t="s">
        <v>31</v>
      </c>
      <c r="J13" s="17">
        <f t="shared" si="0"/>
        <v>902</v>
      </c>
      <c r="K13" s="18">
        <v>232</v>
      </c>
      <c r="L13" s="18">
        <v>201</v>
      </c>
      <c r="M13" s="7">
        <f t="shared" si="1"/>
        <v>433</v>
      </c>
      <c r="N13" s="20">
        <v>12</v>
      </c>
      <c r="O13" s="18">
        <v>238</v>
      </c>
      <c r="P13" s="18">
        <v>231</v>
      </c>
      <c r="Q13" s="7">
        <f t="shared" si="2"/>
        <v>469</v>
      </c>
      <c r="R13" s="20">
        <v>9</v>
      </c>
      <c r="T13" s="4">
        <v>1</v>
      </c>
    </row>
    <row r="14" spans="1:20" x14ac:dyDescent="0.25">
      <c r="A14" s="136" t="s">
        <v>1</v>
      </c>
      <c r="B14" s="136" t="s">
        <v>2</v>
      </c>
      <c r="C14" s="10" t="s">
        <v>3</v>
      </c>
      <c r="D14" s="11" t="s">
        <v>6</v>
      </c>
      <c r="E14" s="25">
        <v>10</v>
      </c>
      <c r="F14" s="22" t="s">
        <v>32</v>
      </c>
      <c r="G14" s="22" t="s">
        <v>33</v>
      </c>
      <c r="H14" s="26" t="s">
        <v>34</v>
      </c>
      <c r="I14" s="24" t="s">
        <v>35</v>
      </c>
      <c r="J14" s="17">
        <f t="shared" si="0"/>
        <v>901</v>
      </c>
      <c r="K14" s="18">
        <v>242</v>
      </c>
      <c r="L14" s="18">
        <v>240</v>
      </c>
      <c r="M14" s="7">
        <f t="shared" si="1"/>
        <v>482</v>
      </c>
      <c r="N14" s="20">
        <v>11</v>
      </c>
      <c r="O14" s="18">
        <v>196</v>
      </c>
      <c r="P14" s="18">
        <v>223</v>
      </c>
      <c r="Q14" s="7">
        <f t="shared" si="2"/>
        <v>419</v>
      </c>
      <c r="R14" s="20">
        <v>12</v>
      </c>
    </row>
    <row r="15" spans="1:20" x14ac:dyDescent="0.25">
      <c r="A15" s="136" t="s">
        <v>1</v>
      </c>
      <c r="B15" s="136" t="s">
        <v>2</v>
      </c>
      <c r="C15" s="10" t="s">
        <v>3</v>
      </c>
      <c r="D15" s="11" t="s">
        <v>6</v>
      </c>
      <c r="E15" s="25">
        <v>11</v>
      </c>
      <c r="F15" s="22" t="s">
        <v>36</v>
      </c>
      <c r="G15" s="22" t="s">
        <v>12</v>
      </c>
      <c r="H15" s="23" t="s">
        <v>9</v>
      </c>
      <c r="I15" s="24" t="s">
        <v>37</v>
      </c>
      <c r="J15" s="17">
        <f t="shared" si="0"/>
        <v>848</v>
      </c>
      <c r="K15" s="18">
        <v>216</v>
      </c>
      <c r="L15" s="18">
        <v>185</v>
      </c>
      <c r="M15" s="7">
        <f t="shared" si="1"/>
        <v>401</v>
      </c>
      <c r="N15" s="20">
        <v>14</v>
      </c>
      <c r="O15" s="18">
        <v>207</v>
      </c>
      <c r="P15" s="18">
        <v>240</v>
      </c>
      <c r="Q15" s="7">
        <f t="shared" si="2"/>
        <v>447</v>
      </c>
      <c r="R15" s="20">
        <v>10</v>
      </c>
    </row>
    <row r="16" spans="1:20" x14ac:dyDescent="0.25">
      <c r="A16" s="136" t="s">
        <v>1</v>
      </c>
      <c r="B16" s="136" t="s">
        <v>2</v>
      </c>
      <c r="C16" s="10" t="s">
        <v>3</v>
      </c>
      <c r="D16" s="11" t="s">
        <v>6</v>
      </c>
      <c r="E16" s="25">
        <v>12</v>
      </c>
      <c r="F16" s="22" t="s">
        <v>38</v>
      </c>
      <c r="G16" s="22" t="s">
        <v>39</v>
      </c>
      <c r="H16" s="26" t="s">
        <v>34</v>
      </c>
      <c r="I16" s="24" t="s">
        <v>40</v>
      </c>
      <c r="J16" s="17">
        <f t="shared" si="0"/>
        <v>541</v>
      </c>
      <c r="K16" s="18">
        <v>273</v>
      </c>
      <c r="L16" s="18">
        <v>268</v>
      </c>
      <c r="M16" s="7">
        <f t="shared" si="1"/>
        <v>541</v>
      </c>
      <c r="N16" s="20">
        <v>1</v>
      </c>
      <c r="O16" s="18"/>
      <c r="P16" s="18"/>
      <c r="Q16" s="7">
        <f t="shared" si="2"/>
        <v>0</v>
      </c>
      <c r="R16" s="20"/>
    </row>
    <row r="17" spans="1:18" x14ac:dyDescent="0.25">
      <c r="A17" s="136" t="s">
        <v>1</v>
      </c>
      <c r="B17" s="136" t="s">
        <v>2</v>
      </c>
      <c r="C17" s="10" t="s">
        <v>3</v>
      </c>
      <c r="D17" s="11" t="s">
        <v>6</v>
      </c>
      <c r="E17" s="25">
        <v>13</v>
      </c>
      <c r="F17" s="28" t="s">
        <v>41</v>
      </c>
      <c r="G17" s="28" t="s">
        <v>42</v>
      </c>
      <c r="H17" s="23" t="s">
        <v>9</v>
      </c>
      <c r="I17" s="29" t="s">
        <v>43</v>
      </c>
      <c r="J17" s="17">
        <f t="shared" si="0"/>
        <v>540</v>
      </c>
      <c r="K17" s="18"/>
      <c r="L17" s="18"/>
      <c r="M17" s="7">
        <f t="shared" si="1"/>
        <v>0</v>
      </c>
      <c r="N17" s="20"/>
      <c r="O17" s="18">
        <v>265</v>
      </c>
      <c r="P17" s="18">
        <v>275</v>
      </c>
      <c r="Q17" s="7">
        <f t="shared" si="2"/>
        <v>540</v>
      </c>
      <c r="R17" s="20">
        <v>2</v>
      </c>
    </row>
    <row r="18" spans="1:18" x14ac:dyDescent="0.25">
      <c r="A18" s="136" t="s">
        <v>1</v>
      </c>
      <c r="B18" s="136" t="s">
        <v>2</v>
      </c>
      <c r="C18" s="10" t="s">
        <v>3</v>
      </c>
      <c r="D18" s="11" t="s">
        <v>6</v>
      </c>
      <c r="E18" s="25">
        <v>14</v>
      </c>
      <c r="F18" s="22" t="s">
        <v>44</v>
      </c>
      <c r="G18" s="22" t="s">
        <v>45</v>
      </c>
      <c r="H18" s="23" t="s">
        <v>9</v>
      </c>
      <c r="I18" s="24" t="s">
        <v>46</v>
      </c>
      <c r="J18" s="17">
        <f t="shared" si="0"/>
        <v>512</v>
      </c>
      <c r="K18" s="18">
        <v>256</v>
      </c>
      <c r="L18" s="18">
        <v>256</v>
      </c>
      <c r="M18" s="7">
        <f t="shared" si="1"/>
        <v>512</v>
      </c>
      <c r="N18" s="20">
        <v>8</v>
      </c>
      <c r="O18" s="21"/>
      <c r="P18" s="21"/>
      <c r="Q18" s="7">
        <f t="shared" si="2"/>
        <v>0</v>
      </c>
      <c r="R18" s="20"/>
    </row>
    <row r="19" spans="1:18" x14ac:dyDescent="0.25">
      <c r="A19" s="136" t="s">
        <v>1</v>
      </c>
      <c r="B19" s="136" t="s">
        <v>2</v>
      </c>
      <c r="C19" s="10" t="s">
        <v>3</v>
      </c>
      <c r="D19" s="11" t="s">
        <v>6</v>
      </c>
      <c r="E19" s="25">
        <v>15</v>
      </c>
      <c r="F19" s="28" t="s">
        <v>47</v>
      </c>
      <c r="G19" s="28" t="s">
        <v>48</v>
      </c>
      <c r="H19" s="23" t="s">
        <v>9</v>
      </c>
      <c r="I19" s="29" t="s">
        <v>49</v>
      </c>
      <c r="J19" s="17">
        <f t="shared" si="0"/>
        <v>423</v>
      </c>
      <c r="K19" s="18"/>
      <c r="L19" s="18"/>
      <c r="M19" s="7">
        <f t="shared" si="1"/>
        <v>0</v>
      </c>
      <c r="N19" s="20"/>
      <c r="O19" s="18">
        <v>233</v>
      </c>
      <c r="P19" s="18">
        <v>190</v>
      </c>
      <c r="Q19" s="7">
        <f t="shared" si="2"/>
        <v>423</v>
      </c>
      <c r="R19" s="20">
        <v>11</v>
      </c>
    </row>
    <row r="20" spans="1:18" x14ac:dyDescent="0.25">
      <c r="A20" s="136" t="s">
        <v>1</v>
      </c>
      <c r="B20" s="136" t="s">
        <v>2</v>
      </c>
      <c r="C20" s="10" t="s">
        <v>3</v>
      </c>
      <c r="D20" s="11" t="s">
        <v>6</v>
      </c>
      <c r="E20" s="25">
        <v>16</v>
      </c>
      <c r="F20" s="22" t="s">
        <v>50</v>
      </c>
      <c r="G20" s="22" t="s">
        <v>51</v>
      </c>
      <c r="H20" s="23" t="s">
        <v>9</v>
      </c>
      <c r="I20" s="24" t="s">
        <v>52</v>
      </c>
      <c r="J20" s="17">
        <f t="shared" si="0"/>
        <v>411</v>
      </c>
      <c r="K20" s="18">
        <v>205</v>
      </c>
      <c r="L20" s="18">
        <v>206</v>
      </c>
      <c r="M20" s="7">
        <f t="shared" si="1"/>
        <v>411</v>
      </c>
      <c r="N20" s="20">
        <v>13</v>
      </c>
      <c r="O20" s="18"/>
      <c r="P20" s="18"/>
      <c r="Q20" s="7">
        <f t="shared" si="2"/>
        <v>0</v>
      </c>
      <c r="R20" s="20"/>
    </row>
    <row r="21" spans="1:18" x14ac:dyDescent="0.25">
      <c r="A21" s="136" t="s">
        <v>1</v>
      </c>
      <c r="B21" s="136" t="s">
        <v>2</v>
      </c>
      <c r="C21" s="10" t="s">
        <v>3</v>
      </c>
      <c r="D21" s="11" t="s">
        <v>6</v>
      </c>
      <c r="E21" s="25">
        <v>17</v>
      </c>
      <c r="F21" s="28" t="s">
        <v>53</v>
      </c>
      <c r="G21" s="28" t="s">
        <v>54</v>
      </c>
      <c r="H21" s="23" t="s">
        <v>9</v>
      </c>
      <c r="I21" s="30">
        <v>1047842</v>
      </c>
      <c r="J21" s="17">
        <f t="shared" si="0"/>
        <v>386</v>
      </c>
      <c r="K21" s="18"/>
      <c r="L21" s="18"/>
      <c r="M21" s="7">
        <f t="shared" si="1"/>
        <v>0</v>
      </c>
      <c r="N21" s="20"/>
      <c r="O21" s="18">
        <v>181</v>
      </c>
      <c r="P21" s="18">
        <v>205</v>
      </c>
      <c r="Q21" s="7">
        <f t="shared" si="2"/>
        <v>386</v>
      </c>
      <c r="R21" s="20">
        <v>14</v>
      </c>
    </row>
    <row r="22" spans="1:18" x14ac:dyDescent="0.25">
      <c r="A22" s="136" t="s">
        <v>1</v>
      </c>
      <c r="B22" s="136" t="s">
        <v>2</v>
      </c>
      <c r="C22" s="31" t="s">
        <v>55</v>
      </c>
      <c r="D22" s="11" t="s">
        <v>4</v>
      </c>
      <c r="E22" s="32">
        <v>1</v>
      </c>
      <c r="F22" s="33" t="s">
        <v>5</v>
      </c>
      <c r="G22" s="34"/>
      <c r="H22" s="15"/>
      <c r="I22" s="35"/>
      <c r="J22" s="17">
        <f t="shared" si="0"/>
        <v>0</v>
      </c>
      <c r="K22" s="21"/>
      <c r="L22" s="21"/>
      <c r="M22" s="7">
        <f t="shared" si="1"/>
        <v>0</v>
      </c>
      <c r="N22" s="20"/>
      <c r="O22" s="21"/>
      <c r="P22" s="21"/>
      <c r="Q22" s="7">
        <f t="shared" si="2"/>
        <v>0</v>
      </c>
      <c r="R22" s="20"/>
    </row>
    <row r="23" spans="1:18" x14ac:dyDescent="0.25">
      <c r="A23" s="136" t="s">
        <v>1</v>
      </c>
      <c r="B23" s="136" t="s">
        <v>2</v>
      </c>
      <c r="C23" s="31" t="s">
        <v>55</v>
      </c>
      <c r="D23" s="11" t="s">
        <v>6</v>
      </c>
      <c r="E23" s="32">
        <v>1</v>
      </c>
      <c r="F23" s="36" t="s">
        <v>56</v>
      </c>
      <c r="G23" s="36" t="s">
        <v>57</v>
      </c>
      <c r="H23" s="37" t="s">
        <v>58</v>
      </c>
      <c r="I23" s="24" t="s">
        <v>59</v>
      </c>
      <c r="J23" s="17">
        <f t="shared" si="0"/>
        <v>559</v>
      </c>
      <c r="K23" s="18">
        <v>279</v>
      </c>
      <c r="L23" s="18">
        <v>280</v>
      </c>
      <c r="M23" s="7">
        <f t="shared" ref="M23:M35" si="3">SUM(K23+L23)</f>
        <v>559</v>
      </c>
      <c r="N23" s="20"/>
      <c r="O23" s="38"/>
      <c r="P23" s="38"/>
      <c r="Q23" s="7">
        <f t="shared" si="2"/>
        <v>0</v>
      </c>
      <c r="R23" s="20"/>
    </row>
    <row r="24" spans="1:18" x14ac:dyDescent="0.25">
      <c r="A24" s="137" t="s">
        <v>1</v>
      </c>
      <c r="B24" s="137" t="s">
        <v>2</v>
      </c>
      <c r="C24" s="31" t="s">
        <v>55</v>
      </c>
      <c r="D24" s="11" t="s">
        <v>6</v>
      </c>
      <c r="E24" s="39">
        <v>2</v>
      </c>
      <c r="F24" s="36" t="s">
        <v>60</v>
      </c>
      <c r="G24" s="36" t="s">
        <v>61</v>
      </c>
      <c r="H24" s="37" t="s">
        <v>62</v>
      </c>
      <c r="I24" s="24">
        <v>959364</v>
      </c>
      <c r="J24" s="17">
        <f t="shared" si="0"/>
        <v>1056</v>
      </c>
      <c r="K24" s="18">
        <v>277</v>
      </c>
      <c r="L24" s="18">
        <v>266</v>
      </c>
      <c r="M24" s="7">
        <f t="shared" si="3"/>
        <v>543</v>
      </c>
      <c r="N24" s="20"/>
      <c r="O24" s="18">
        <v>256</v>
      </c>
      <c r="P24" s="18">
        <v>257</v>
      </c>
      <c r="Q24" s="7">
        <f t="shared" si="2"/>
        <v>513</v>
      </c>
      <c r="R24" s="20">
        <v>2</v>
      </c>
    </row>
    <row r="25" spans="1:18" x14ac:dyDescent="0.25">
      <c r="A25" s="137" t="s">
        <v>1</v>
      </c>
      <c r="B25" s="137" t="s">
        <v>2</v>
      </c>
      <c r="C25" s="31" t="s">
        <v>55</v>
      </c>
      <c r="D25" s="11" t="s">
        <v>6</v>
      </c>
      <c r="E25" s="39">
        <v>3</v>
      </c>
      <c r="F25" s="40" t="s">
        <v>63</v>
      </c>
      <c r="G25" s="40" t="s">
        <v>64</v>
      </c>
      <c r="H25" s="41" t="s">
        <v>65</v>
      </c>
      <c r="I25" s="42" t="s">
        <v>66</v>
      </c>
      <c r="J25" s="17">
        <f t="shared" si="0"/>
        <v>962</v>
      </c>
      <c r="K25" s="18">
        <v>227</v>
      </c>
      <c r="L25" s="18">
        <v>255</v>
      </c>
      <c r="M25" s="7">
        <f t="shared" si="3"/>
        <v>482</v>
      </c>
      <c r="N25" s="20"/>
      <c r="O25" s="18">
        <v>239</v>
      </c>
      <c r="P25" s="18">
        <v>241</v>
      </c>
      <c r="Q25" s="7">
        <f t="shared" si="2"/>
        <v>480</v>
      </c>
      <c r="R25" s="20">
        <v>3</v>
      </c>
    </row>
    <row r="26" spans="1:18" x14ac:dyDescent="0.25">
      <c r="A26" s="137" t="s">
        <v>1</v>
      </c>
      <c r="B26" s="137" t="s">
        <v>2</v>
      </c>
      <c r="C26" s="31" t="s">
        <v>55</v>
      </c>
      <c r="D26" s="11" t="s">
        <v>6</v>
      </c>
      <c r="E26" s="39">
        <v>4</v>
      </c>
      <c r="F26" s="40" t="s">
        <v>67</v>
      </c>
      <c r="G26" s="40" t="s">
        <v>68</v>
      </c>
      <c r="H26" s="41" t="s">
        <v>34</v>
      </c>
      <c r="I26" s="42" t="s">
        <v>69</v>
      </c>
      <c r="J26" s="17">
        <f t="shared" si="0"/>
        <v>910</v>
      </c>
      <c r="K26" s="18">
        <v>244</v>
      </c>
      <c r="L26" s="18">
        <v>230</v>
      </c>
      <c r="M26" s="7">
        <f t="shared" si="3"/>
        <v>474</v>
      </c>
      <c r="N26" s="20"/>
      <c r="O26" s="18">
        <v>203</v>
      </c>
      <c r="P26" s="18">
        <v>233</v>
      </c>
      <c r="Q26" s="7">
        <f t="shared" si="2"/>
        <v>436</v>
      </c>
      <c r="R26" s="20">
        <v>5</v>
      </c>
    </row>
    <row r="27" spans="1:18" x14ac:dyDescent="0.25">
      <c r="A27" s="137" t="s">
        <v>1</v>
      </c>
      <c r="B27" s="137" t="s">
        <v>2</v>
      </c>
      <c r="C27" s="31" t="s">
        <v>55</v>
      </c>
      <c r="D27" s="11" t="s">
        <v>6</v>
      </c>
      <c r="E27" s="39">
        <v>5</v>
      </c>
      <c r="F27" s="40" t="s">
        <v>70</v>
      </c>
      <c r="G27" s="40" t="s">
        <v>71</v>
      </c>
      <c r="H27" s="41" t="s">
        <v>65</v>
      </c>
      <c r="I27" s="42" t="s">
        <v>72</v>
      </c>
      <c r="J27" s="17">
        <f t="shared" si="0"/>
        <v>691</v>
      </c>
      <c r="K27" s="18">
        <v>182</v>
      </c>
      <c r="L27" s="18">
        <v>154</v>
      </c>
      <c r="M27" s="7">
        <f t="shared" si="3"/>
        <v>336</v>
      </c>
      <c r="N27" s="20"/>
      <c r="O27" s="18">
        <v>196</v>
      </c>
      <c r="P27" s="18">
        <v>159</v>
      </c>
      <c r="Q27" s="7">
        <f t="shared" si="2"/>
        <v>355</v>
      </c>
      <c r="R27" s="20">
        <v>7</v>
      </c>
    </row>
    <row r="28" spans="1:18" x14ac:dyDescent="0.25">
      <c r="A28" s="137" t="s">
        <v>1</v>
      </c>
      <c r="B28" s="137" t="s">
        <v>2</v>
      </c>
      <c r="C28" s="31" t="s">
        <v>55</v>
      </c>
      <c r="D28" s="11" t="s">
        <v>6</v>
      </c>
      <c r="E28" s="39">
        <v>6</v>
      </c>
      <c r="F28" s="36" t="s">
        <v>73</v>
      </c>
      <c r="G28" s="36" t="s">
        <v>74</v>
      </c>
      <c r="H28" s="37" t="s">
        <v>65</v>
      </c>
      <c r="I28" s="24" t="s">
        <v>75</v>
      </c>
      <c r="J28" s="17">
        <f t="shared" si="0"/>
        <v>555</v>
      </c>
      <c r="K28" s="43">
        <v>277</v>
      </c>
      <c r="L28" s="43">
        <v>278</v>
      </c>
      <c r="M28" s="7">
        <f t="shared" si="3"/>
        <v>555</v>
      </c>
      <c r="N28" s="20"/>
      <c r="O28" s="21"/>
      <c r="P28" s="21"/>
      <c r="Q28" s="7">
        <f t="shared" si="2"/>
        <v>0</v>
      </c>
      <c r="R28" s="20"/>
    </row>
    <row r="29" spans="1:18" x14ac:dyDescent="0.25">
      <c r="A29" s="137" t="s">
        <v>1</v>
      </c>
      <c r="B29" s="137" t="s">
        <v>2</v>
      </c>
      <c r="C29" s="31" t="s">
        <v>55</v>
      </c>
      <c r="D29" s="11" t="s">
        <v>6</v>
      </c>
      <c r="E29" s="39">
        <v>7</v>
      </c>
      <c r="F29" s="44" t="s">
        <v>76</v>
      </c>
      <c r="G29" s="36" t="s">
        <v>77</v>
      </c>
      <c r="H29" s="45" t="s">
        <v>78</v>
      </c>
      <c r="I29" s="46">
        <v>1049825</v>
      </c>
      <c r="J29" s="17">
        <f t="shared" si="0"/>
        <v>539</v>
      </c>
      <c r="K29" s="18"/>
      <c r="L29" s="18"/>
      <c r="M29" s="7">
        <f t="shared" si="3"/>
        <v>0</v>
      </c>
      <c r="N29" s="20"/>
      <c r="O29" s="38">
        <v>265</v>
      </c>
      <c r="P29" s="38">
        <v>274</v>
      </c>
      <c r="Q29" s="7">
        <f t="shared" si="2"/>
        <v>539</v>
      </c>
      <c r="R29" s="20">
        <v>1</v>
      </c>
    </row>
    <row r="30" spans="1:18" x14ac:dyDescent="0.25">
      <c r="A30" s="137" t="s">
        <v>1</v>
      </c>
      <c r="B30" s="137" t="s">
        <v>2</v>
      </c>
      <c r="C30" s="31" t="s">
        <v>55</v>
      </c>
      <c r="D30" s="11" t="s">
        <v>6</v>
      </c>
      <c r="E30" s="39">
        <v>8</v>
      </c>
      <c r="F30" s="40" t="s">
        <v>79</v>
      </c>
      <c r="G30" s="40" t="s">
        <v>80</v>
      </c>
      <c r="H30" s="41" t="s">
        <v>65</v>
      </c>
      <c r="I30" s="42" t="s">
        <v>81</v>
      </c>
      <c r="J30" s="17">
        <f t="shared" si="0"/>
        <v>486</v>
      </c>
      <c r="K30" s="18">
        <v>255</v>
      </c>
      <c r="L30" s="18">
        <v>231</v>
      </c>
      <c r="M30" s="7">
        <f t="shared" si="3"/>
        <v>486</v>
      </c>
      <c r="N30" s="20"/>
      <c r="O30" s="21"/>
      <c r="P30" s="21"/>
      <c r="Q30" s="7">
        <f t="shared" si="2"/>
        <v>0</v>
      </c>
      <c r="R30" s="20"/>
    </row>
    <row r="31" spans="1:18" x14ac:dyDescent="0.25">
      <c r="A31" s="137" t="s">
        <v>1</v>
      </c>
      <c r="B31" s="137" t="s">
        <v>2</v>
      </c>
      <c r="C31" s="31" t="s">
        <v>55</v>
      </c>
      <c r="D31" s="11" t="s">
        <v>6</v>
      </c>
      <c r="E31" s="39">
        <v>9</v>
      </c>
      <c r="F31" s="40" t="s">
        <v>82</v>
      </c>
      <c r="G31" s="40" t="s">
        <v>83</v>
      </c>
      <c r="H31" s="41" t="s">
        <v>65</v>
      </c>
      <c r="I31" s="42" t="s">
        <v>84</v>
      </c>
      <c r="J31" s="17">
        <f t="shared" si="0"/>
        <v>462</v>
      </c>
      <c r="K31" s="18">
        <v>247</v>
      </c>
      <c r="L31" s="18">
        <v>215</v>
      </c>
      <c r="M31" s="7">
        <f t="shared" si="3"/>
        <v>462</v>
      </c>
      <c r="N31" s="20"/>
      <c r="O31" s="21"/>
      <c r="P31" s="21"/>
      <c r="Q31" s="7">
        <f t="shared" si="2"/>
        <v>0</v>
      </c>
      <c r="R31" s="20"/>
    </row>
    <row r="32" spans="1:18" x14ac:dyDescent="0.25">
      <c r="A32" s="137" t="s">
        <v>1</v>
      </c>
      <c r="B32" s="137" t="s">
        <v>2</v>
      </c>
      <c r="C32" s="31" t="s">
        <v>55</v>
      </c>
      <c r="D32" s="11" t="s">
        <v>6</v>
      </c>
      <c r="E32" s="39">
        <v>10</v>
      </c>
      <c r="F32" s="40" t="s">
        <v>85</v>
      </c>
      <c r="G32" s="40" t="s">
        <v>74</v>
      </c>
      <c r="H32" s="41" t="s">
        <v>65</v>
      </c>
      <c r="I32" s="42">
        <v>1043939</v>
      </c>
      <c r="J32" s="17">
        <f t="shared" si="0"/>
        <v>450</v>
      </c>
      <c r="K32" s="18">
        <v>225</v>
      </c>
      <c r="L32" s="18">
        <v>225</v>
      </c>
      <c r="M32" s="7">
        <f t="shared" si="3"/>
        <v>450</v>
      </c>
      <c r="N32" s="20"/>
      <c r="O32" s="21"/>
      <c r="P32" s="21"/>
      <c r="Q32" s="7">
        <f t="shared" si="2"/>
        <v>0</v>
      </c>
      <c r="R32" s="20"/>
    </row>
    <row r="33" spans="1:18" x14ac:dyDescent="0.25">
      <c r="A33" s="137" t="s">
        <v>1</v>
      </c>
      <c r="B33" s="137" t="s">
        <v>2</v>
      </c>
      <c r="C33" s="31" t="s">
        <v>55</v>
      </c>
      <c r="D33" s="11" t="s">
        <v>6</v>
      </c>
      <c r="E33" s="39">
        <v>11</v>
      </c>
      <c r="F33" s="36" t="s">
        <v>86</v>
      </c>
      <c r="G33" s="36" t="s">
        <v>87</v>
      </c>
      <c r="H33" s="37" t="s">
        <v>65</v>
      </c>
      <c r="I33" s="47">
        <v>1039215</v>
      </c>
      <c r="J33" s="17">
        <f t="shared" si="0"/>
        <v>440</v>
      </c>
      <c r="K33" s="18"/>
      <c r="L33" s="18"/>
      <c r="M33" s="7">
        <f t="shared" si="3"/>
        <v>0</v>
      </c>
      <c r="N33" s="20"/>
      <c r="O33" s="48">
        <v>227</v>
      </c>
      <c r="P33" s="48">
        <v>213</v>
      </c>
      <c r="Q33" s="7">
        <f t="shared" si="2"/>
        <v>440</v>
      </c>
      <c r="R33" s="20">
        <v>4</v>
      </c>
    </row>
    <row r="34" spans="1:18" x14ac:dyDescent="0.25">
      <c r="A34" s="137" t="s">
        <v>1</v>
      </c>
      <c r="B34" s="137" t="s">
        <v>2</v>
      </c>
      <c r="C34" s="31" t="s">
        <v>55</v>
      </c>
      <c r="D34" s="11" t="s">
        <v>6</v>
      </c>
      <c r="E34" s="39">
        <v>12</v>
      </c>
      <c r="F34" s="49" t="s">
        <v>88</v>
      </c>
      <c r="G34" s="40" t="s">
        <v>89</v>
      </c>
      <c r="H34" s="41" t="s">
        <v>34</v>
      </c>
      <c r="I34" s="50">
        <v>1072275</v>
      </c>
      <c r="J34" s="17">
        <f t="shared" si="0"/>
        <v>420</v>
      </c>
      <c r="K34" s="43">
        <v>211</v>
      </c>
      <c r="L34" s="43">
        <v>209</v>
      </c>
      <c r="M34" s="7">
        <f t="shared" si="3"/>
        <v>420</v>
      </c>
      <c r="N34" s="20"/>
      <c r="O34" s="21"/>
      <c r="P34" s="21"/>
      <c r="Q34" s="7">
        <f t="shared" si="2"/>
        <v>0</v>
      </c>
      <c r="R34" s="20"/>
    </row>
    <row r="35" spans="1:18" x14ac:dyDescent="0.25">
      <c r="A35" s="137" t="s">
        <v>1</v>
      </c>
      <c r="B35" s="137" t="s">
        <v>2</v>
      </c>
      <c r="C35" s="31" t="s">
        <v>55</v>
      </c>
      <c r="D35" s="11" t="s">
        <v>6</v>
      </c>
      <c r="E35" s="39">
        <v>13</v>
      </c>
      <c r="F35" s="36" t="s">
        <v>90</v>
      </c>
      <c r="G35" s="36" t="s">
        <v>91</v>
      </c>
      <c r="H35" s="37" t="s">
        <v>65</v>
      </c>
      <c r="I35" s="47" t="s">
        <v>92</v>
      </c>
      <c r="J35" s="17">
        <f t="shared" si="0"/>
        <v>393</v>
      </c>
      <c r="K35" s="18"/>
      <c r="L35" s="18"/>
      <c r="M35" s="7">
        <f t="shared" si="3"/>
        <v>0</v>
      </c>
      <c r="N35" s="20"/>
      <c r="O35" s="48">
        <v>188</v>
      </c>
      <c r="P35" s="48">
        <v>205</v>
      </c>
      <c r="Q35" s="7">
        <f t="shared" si="2"/>
        <v>393</v>
      </c>
      <c r="R35" s="20">
        <v>6</v>
      </c>
    </row>
    <row r="36" spans="1:18" x14ac:dyDescent="0.25">
      <c r="A36" s="137" t="s">
        <v>1</v>
      </c>
      <c r="B36" s="137" t="s">
        <v>2</v>
      </c>
      <c r="C36" s="31" t="s">
        <v>55</v>
      </c>
      <c r="D36" s="11" t="s">
        <v>6</v>
      </c>
      <c r="E36" s="39">
        <v>14</v>
      </c>
      <c r="F36" s="36" t="s">
        <v>93</v>
      </c>
      <c r="G36" s="36" t="s">
        <v>89</v>
      </c>
      <c r="H36" s="37" t="s">
        <v>65</v>
      </c>
      <c r="I36" s="47">
        <v>1048283</v>
      </c>
      <c r="J36" s="17">
        <f t="shared" si="0"/>
        <v>318</v>
      </c>
      <c r="K36" s="18"/>
      <c r="L36" s="18"/>
      <c r="M36" s="7">
        <f>SUM(K36:L36)</f>
        <v>0</v>
      </c>
      <c r="N36" s="20"/>
      <c r="O36" s="48">
        <v>150</v>
      </c>
      <c r="P36" s="48">
        <v>168</v>
      </c>
      <c r="Q36" s="7">
        <f t="shared" si="2"/>
        <v>318</v>
      </c>
      <c r="R36" s="20">
        <v>7</v>
      </c>
    </row>
    <row r="37" spans="1:18" x14ac:dyDescent="0.25">
      <c r="A37" s="138"/>
      <c r="B37" s="138"/>
      <c r="C37" s="31"/>
      <c r="D37" s="11"/>
      <c r="E37" s="39"/>
      <c r="F37" s="44"/>
      <c r="G37" s="36"/>
      <c r="H37" s="45"/>
      <c r="J37" s="17"/>
      <c r="K37" s="18"/>
      <c r="L37" s="18"/>
      <c r="M37" s="7"/>
      <c r="N37" s="20"/>
      <c r="O37" s="38"/>
      <c r="P37" s="38"/>
      <c r="Q37" s="7"/>
      <c r="R37" s="20"/>
    </row>
    <row r="38" spans="1:18" x14ac:dyDescent="0.25">
      <c r="A38" s="204" t="s">
        <v>1</v>
      </c>
      <c r="B38" s="204" t="s">
        <v>2</v>
      </c>
      <c r="C38" s="181" t="s">
        <v>94</v>
      </c>
      <c r="D38" s="189" t="s">
        <v>95</v>
      </c>
      <c r="E38" s="205">
        <v>1</v>
      </c>
      <c r="F38" s="22" t="s">
        <v>7</v>
      </c>
      <c r="G38" s="22" t="s">
        <v>8</v>
      </c>
      <c r="H38" s="23" t="s">
        <v>9</v>
      </c>
      <c r="I38" s="24" t="s">
        <v>10</v>
      </c>
      <c r="J38" s="185">
        <f>+K38+O38</f>
        <v>3266</v>
      </c>
      <c r="K38" s="185">
        <f>536+529+555</f>
        <v>1620</v>
      </c>
      <c r="L38" s="185"/>
      <c r="M38" s="185"/>
      <c r="N38" s="207">
        <v>2</v>
      </c>
      <c r="O38" s="208">
        <f>571+540+535</f>
        <v>1646</v>
      </c>
      <c r="P38" s="208"/>
      <c r="Q38" s="208"/>
      <c r="R38" s="207">
        <v>1</v>
      </c>
    </row>
    <row r="39" spans="1:18" x14ac:dyDescent="0.25">
      <c r="A39" s="204"/>
      <c r="B39" s="204"/>
      <c r="C39" s="181"/>
      <c r="D39" s="182"/>
      <c r="E39" s="205"/>
      <c r="F39" s="22" t="s">
        <v>11</v>
      </c>
      <c r="G39" s="22" t="s">
        <v>12</v>
      </c>
      <c r="H39" s="23" t="s">
        <v>9</v>
      </c>
      <c r="I39" s="24">
        <v>1036825</v>
      </c>
      <c r="J39" s="185"/>
      <c r="K39" s="185"/>
      <c r="L39" s="185"/>
      <c r="M39" s="185"/>
      <c r="N39" s="207"/>
      <c r="O39" s="208"/>
      <c r="P39" s="208"/>
      <c r="Q39" s="208"/>
      <c r="R39" s="207"/>
    </row>
    <row r="40" spans="1:18" x14ac:dyDescent="0.25">
      <c r="A40" s="204"/>
      <c r="B40" s="204"/>
      <c r="C40" s="181"/>
      <c r="D40" s="182"/>
      <c r="E40" s="205"/>
      <c r="F40" s="36" t="s">
        <v>73</v>
      </c>
      <c r="G40" s="36" t="s">
        <v>74</v>
      </c>
      <c r="H40" s="37" t="s">
        <v>65</v>
      </c>
      <c r="I40" s="24" t="s">
        <v>75</v>
      </c>
      <c r="J40" s="185"/>
      <c r="K40" s="185"/>
      <c r="L40" s="185"/>
      <c r="M40" s="185"/>
      <c r="N40" s="207"/>
      <c r="O40" s="208"/>
      <c r="P40" s="208"/>
      <c r="Q40" s="208"/>
      <c r="R40" s="207"/>
    </row>
    <row r="41" spans="1:18" x14ac:dyDescent="0.25">
      <c r="A41" s="204"/>
      <c r="B41" s="204"/>
      <c r="C41" s="181"/>
      <c r="D41" s="182"/>
      <c r="E41" s="205"/>
      <c r="F41" s="28" t="s">
        <v>41</v>
      </c>
      <c r="G41" s="28" t="s">
        <v>42</v>
      </c>
      <c r="H41" s="23" t="s">
        <v>9</v>
      </c>
      <c r="I41" s="29" t="s">
        <v>43</v>
      </c>
      <c r="J41" s="185"/>
      <c r="K41" s="185"/>
      <c r="L41" s="185"/>
      <c r="M41" s="185"/>
      <c r="N41" s="207"/>
      <c r="O41" s="208"/>
      <c r="P41" s="208"/>
      <c r="Q41" s="208"/>
      <c r="R41" s="207"/>
    </row>
    <row r="42" spans="1:18" x14ac:dyDescent="0.25">
      <c r="A42" s="204" t="s">
        <v>1</v>
      </c>
      <c r="B42" s="204" t="s">
        <v>2</v>
      </c>
      <c r="C42" s="181" t="s">
        <v>94</v>
      </c>
      <c r="D42" s="189" t="s">
        <v>95</v>
      </c>
      <c r="E42" s="206"/>
      <c r="F42" s="22" t="s">
        <v>38</v>
      </c>
      <c r="G42" s="22" t="s">
        <v>39</v>
      </c>
      <c r="H42" s="26" t="s">
        <v>34</v>
      </c>
      <c r="I42" s="24" t="s">
        <v>40</v>
      </c>
      <c r="J42" s="185">
        <f>+K42+O42</f>
        <v>3131</v>
      </c>
      <c r="K42" s="185">
        <f>541+559+543</f>
        <v>1643</v>
      </c>
      <c r="L42" s="185"/>
      <c r="M42" s="185"/>
      <c r="N42" s="207">
        <v>1</v>
      </c>
      <c r="O42" s="208">
        <f>539+513+436</f>
        <v>1488</v>
      </c>
      <c r="P42" s="208"/>
      <c r="Q42" s="208"/>
      <c r="R42" s="207">
        <v>2</v>
      </c>
    </row>
    <row r="43" spans="1:18" x14ac:dyDescent="0.25">
      <c r="A43" s="204"/>
      <c r="B43" s="204"/>
      <c r="C43" s="181"/>
      <c r="D43" s="189"/>
      <c r="E43" s="206"/>
      <c r="F43" s="36" t="s">
        <v>56</v>
      </c>
      <c r="G43" s="36" t="s">
        <v>57</v>
      </c>
      <c r="H43" s="37" t="s">
        <v>58</v>
      </c>
      <c r="I43" s="24" t="s">
        <v>59</v>
      </c>
      <c r="J43" s="185"/>
      <c r="K43" s="185"/>
      <c r="L43" s="185"/>
      <c r="M43" s="185"/>
      <c r="N43" s="207"/>
      <c r="O43" s="208"/>
      <c r="P43" s="208"/>
      <c r="Q43" s="208"/>
      <c r="R43" s="207"/>
    </row>
    <row r="44" spans="1:18" x14ac:dyDescent="0.25">
      <c r="A44" s="204"/>
      <c r="B44" s="204"/>
      <c r="C44" s="181"/>
      <c r="D44" s="189"/>
      <c r="E44" s="206"/>
      <c r="F44" s="36" t="s">
        <v>60</v>
      </c>
      <c r="G44" s="36" t="s">
        <v>61</v>
      </c>
      <c r="H44" s="37" t="s">
        <v>62</v>
      </c>
      <c r="I44" s="24">
        <v>959364</v>
      </c>
      <c r="J44" s="185"/>
      <c r="K44" s="185"/>
      <c r="L44" s="185"/>
      <c r="M44" s="185"/>
      <c r="N44" s="207"/>
      <c r="O44" s="208"/>
      <c r="P44" s="208"/>
      <c r="Q44" s="208"/>
      <c r="R44" s="207"/>
    </row>
    <row r="45" spans="1:18" x14ac:dyDescent="0.25">
      <c r="A45" s="204"/>
      <c r="B45" s="204"/>
      <c r="C45" s="181"/>
      <c r="D45" s="189"/>
      <c r="E45" s="206"/>
      <c r="F45" s="44" t="s">
        <v>76</v>
      </c>
      <c r="G45" s="36" t="s">
        <v>77</v>
      </c>
      <c r="H45" s="45" t="s">
        <v>78</v>
      </c>
      <c r="I45" s="46">
        <v>1049825</v>
      </c>
      <c r="J45" s="185"/>
      <c r="K45" s="185"/>
      <c r="L45" s="185"/>
      <c r="M45" s="185"/>
      <c r="N45" s="207"/>
      <c r="O45" s="208"/>
      <c r="P45" s="208"/>
      <c r="Q45" s="208"/>
      <c r="R45" s="207"/>
    </row>
    <row r="46" spans="1:18" x14ac:dyDescent="0.25">
      <c r="A46" s="204"/>
      <c r="B46" s="204"/>
      <c r="C46" s="181"/>
      <c r="D46" s="189"/>
      <c r="E46" s="206"/>
      <c r="F46" s="40" t="s">
        <v>67</v>
      </c>
      <c r="G46" s="40" t="s">
        <v>68</v>
      </c>
      <c r="H46" s="41" t="s">
        <v>34</v>
      </c>
      <c r="I46" s="42" t="s">
        <v>69</v>
      </c>
      <c r="J46" s="185"/>
      <c r="K46" s="185"/>
      <c r="L46" s="185"/>
      <c r="M46" s="185"/>
      <c r="N46" s="207"/>
      <c r="O46" s="208"/>
      <c r="P46" s="208"/>
      <c r="Q46" s="208"/>
      <c r="R46" s="207"/>
    </row>
    <row r="47" spans="1:18" x14ac:dyDescent="0.25">
      <c r="A47" s="139"/>
      <c r="B47" s="140"/>
      <c r="C47" s="51"/>
      <c r="D47" s="52"/>
      <c r="E47" s="53"/>
      <c r="F47" s="4"/>
      <c r="G47" s="4"/>
      <c r="H47" s="4"/>
      <c r="I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A48" s="137" t="s">
        <v>1</v>
      </c>
      <c r="B48" s="137" t="s">
        <v>2</v>
      </c>
      <c r="C48" s="10" t="s">
        <v>3</v>
      </c>
      <c r="D48" s="11" t="s">
        <v>96</v>
      </c>
      <c r="E48" s="12">
        <v>1</v>
      </c>
      <c r="F48" s="28" t="s">
        <v>53</v>
      </c>
      <c r="G48" s="28" t="s">
        <v>54</v>
      </c>
      <c r="H48" s="23" t="s">
        <v>9</v>
      </c>
      <c r="I48" s="47">
        <v>1047842</v>
      </c>
      <c r="J48" s="17">
        <f>+M48+Q48</f>
        <v>507</v>
      </c>
      <c r="K48" s="18">
        <v>252</v>
      </c>
      <c r="L48" s="18">
        <v>255</v>
      </c>
      <c r="M48" s="7">
        <f>SUM(K48:L48)</f>
        <v>507</v>
      </c>
      <c r="N48" s="20">
        <v>1</v>
      </c>
      <c r="O48" s="18"/>
      <c r="P48" s="18"/>
      <c r="Q48" s="7">
        <f>SUM(O48+P48)</f>
        <v>0</v>
      </c>
      <c r="R48" s="20"/>
    </row>
    <row r="49" spans="1:18" x14ac:dyDescent="0.25">
      <c r="A49" s="137" t="s">
        <v>1</v>
      </c>
      <c r="B49" s="137" t="s">
        <v>2</v>
      </c>
      <c r="C49" s="10" t="s">
        <v>3</v>
      </c>
      <c r="D49" s="11" t="s">
        <v>96</v>
      </c>
      <c r="E49" s="25">
        <v>2</v>
      </c>
      <c r="F49" s="28" t="s">
        <v>97</v>
      </c>
      <c r="G49" s="28" t="s">
        <v>98</v>
      </c>
      <c r="H49" s="23" t="s">
        <v>9</v>
      </c>
      <c r="I49" s="47">
        <v>1047469</v>
      </c>
      <c r="J49" s="17">
        <f>+M49+Q49</f>
        <v>421</v>
      </c>
      <c r="K49" s="18">
        <v>210</v>
      </c>
      <c r="L49" s="18">
        <v>211</v>
      </c>
      <c r="M49" s="7">
        <f>SUM(K49:L49)</f>
        <v>421</v>
      </c>
      <c r="N49" s="20">
        <v>2</v>
      </c>
      <c r="O49" s="21"/>
      <c r="P49" s="21"/>
      <c r="Q49" s="7">
        <f>SUM(O49+P49)</f>
        <v>0</v>
      </c>
      <c r="R49" s="20"/>
    </row>
    <row r="50" spans="1:18" x14ac:dyDescent="0.25">
      <c r="A50" s="137" t="s">
        <v>1</v>
      </c>
      <c r="B50" s="137" t="s">
        <v>2</v>
      </c>
      <c r="C50" s="10" t="s">
        <v>3</v>
      </c>
      <c r="D50" s="11" t="s">
        <v>96</v>
      </c>
      <c r="E50" s="32">
        <v>1</v>
      </c>
      <c r="F50" s="36" t="s">
        <v>93</v>
      </c>
      <c r="G50" s="36" t="s">
        <v>89</v>
      </c>
      <c r="H50" s="37" t="s">
        <v>65</v>
      </c>
      <c r="I50" s="47">
        <v>1048283</v>
      </c>
      <c r="J50" s="17">
        <f t="shared" ref="J50" si="4">+M50+Q50</f>
        <v>486</v>
      </c>
      <c r="K50" s="18">
        <v>245</v>
      </c>
      <c r="L50" s="18">
        <v>241</v>
      </c>
      <c r="M50" s="7">
        <f t="shared" ref="M50" si="5">SUM(K50:L50)</f>
        <v>486</v>
      </c>
      <c r="N50" s="20">
        <v>1</v>
      </c>
      <c r="O50" s="38"/>
      <c r="P50" s="38"/>
      <c r="Q50" s="7">
        <f t="shared" ref="Q50" si="6">SUM(O50+P50)</f>
        <v>0</v>
      </c>
      <c r="R50" s="20"/>
    </row>
    <row r="51" spans="1:18" x14ac:dyDescent="0.25">
      <c r="A51" s="137" t="s">
        <v>1</v>
      </c>
      <c r="B51" s="137" t="s">
        <v>2</v>
      </c>
      <c r="C51" s="10" t="s">
        <v>3</v>
      </c>
      <c r="D51" s="11" t="s">
        <v>96</v>
      </c>
      <c r="E51" s="39">
        <v>2</v>
      </c>
      <c r="F51" s="36" t="s">
        <v>99</v>
      </c>
      <c r="G51" s="36" t="s">
        <v>100</v>
      </c>
      <c r="H51" s="37" t="s">
        <v>65</v>
      </c>
      <c r="I51" s="47">
        <v>1050298</v>
      </c>
      <c r="J51" s="17">
        <f>+M51+Q51</f>
        <v>482</v>
      </c>
      <c r="K51" s="18">
        <v>253</v>
      </c>
      <c r="L51" s="18">
        <v>229</v>
      </c>
      <c r="M51" s="7">
        <f>SUM(K51:L51)</f>
        <v>482</v>
      </c>
      <c r="N51" s="20">
        <v>2</v>
      </c>
      <c r="O51" s="38"/>
      <c r="P51" s="38"/>
      <c r="Q51" s="7">
        <f>SUM(O51+P51)</f>
        <v>0</v>
      </c>
      <c r="R51" s="20"/>
    </row>
    <row r="52" spans="1:18" x14ac:dyDescent="0.25">
      <c r="A52" s="137" t="s">
        <v>1</v>
      </c>
      <c r="B52" s="137" t="s">
        <v>2</v>
      </c>
      <c r="C52" s="10" t="s">
        <v>3</v>
      </c>
      <c r="D52" s="11" t="s">
        <v>96</v>
      </c>
      <c r="E52" s="39">
        <v>3</v>
      </c>
      <c r="F52" s="36" t="s">
        <v>90</v>
      </c>
      <c r="G52" s="36" t="s">
        <v>91</v>
      </c>
      <c r="H52" s="37" t="s">
        <v>65</v>
      </c>
      <c r="I52" s="47" t="s">
        <v>92</v>
      </c>
      <c r="J52" s="17">
        <f>+M52+Q52</f>
        <v>416</v>
      </c>
      <c r="K52" s="18">
        <v>213</v>
      </c>
      <c r="L52" s="18">
        <v>203</v>
      </c>
      <c r="M52" s="7">
        <f>SUM(K52:L52)</f>
        <v>416</v>
      </c>
      <c r="N52" s="20">
        <v>3</v>
      </c>
      <c r="O52" s="38"/>
      <c r="P52" s="38"/>
      <c r="Q52" s="7">
        <f>SUM(O52+P52)</f>
        <v>0</v>
      </c>
      <c r="R52" s="20"/>
    </row>
    <row r="53" spans="1:18" x14ac:dyDescent="0.25">
      <c r="A53" s="137" t="s">
        <v>1</v>
      </c>
      <c r="B53" s="137" t="s">
        <v>2</v>
      </c>
      <c r="C53" s="10" t="s">
        <v>3</v>
      </c>
      <c r="D53" s="11" t="s">
        <v>96</v>
      </c>
      <c r="E53" s="39">
        <v>4</v>
      </c>
      <c r="F53" s="36" t="s">
        <v>86</v>
      </c>
      <c r="G53" s="36" t="s">
        <v>87</v>
      </c>
      <c r="H53" s="37" t="s">
        <v>65</v>
      </c>
      <c r="I53" s="47">
        <v>1039215</v>
      </c>
      <c r="J53" s="17">
        <f>+M53+Q53</f>
        <v>318</v>
      </c>
      <c r="K53" s="18">
        <v>173</v>
      </c>
      <c r="L53" s="18">
        <v>145</v>
      </c>
      <c r="M53" s="7">
        <f>SUM(K53:L53)</f>
        <v>318</v>
      </c>
      <c r="N53" s="20">
        <v>4</v>
      </c>
      <c r="O53" s="21"/>
      <c r="P53" s="21"/>
      <c r="Q53" s="7">
        <f>SUM(O53+P53)</f>
        <v>0</v>
      </c>
      <c r="R53" s="20"/>
    </row>
    <row r="56" spans="1:18" x14ac:dyDescent="0.25">
      <c r="E56" s="4"/>
      <c r="F56" s="4"/>
      <c r="G56" s="4"/>
      <c r="H56" s="5"/>
      <c r="I56" s="6"/>
    </row>
    <row r="57" spans="1:18" x14ac:dyDescent="0.25">
      <c r="E57" s="4"/>
      <c r="F57" s="4"/>
      <c r="G57" s="4"/>
      <c r="H57" s="5"/>
      <c r="I57" s="6"/>
    </row>
    <row r="58" spans="1:18" x14ac:dyDescent="0.25">
      <c r="E58" s="4"/>
      <c r="F58" s="4"/>
      <c r="G58" s="4"/>
      <c r="H58" s="5"/>
      <c r="I58" s="6"/>
    </row>
  </sheetData>
  <mergeCells count="23">
    <mergeCell ref="E42:E46"/>
    <mergeCell ref="N42:N46"/>
    <mergeCell ref="O42:Q46"/>
    <mergeCell ref="R42:R46"/>
    <mergeCell ref="N38:N41"/>
    <mergeCell ref="O38:Q41"/>
    <mergeCell ref="R38:R41"/>
    <mergeCell ref="J42:J46"/>
    <mergeCell ref="K42:M46"/>
    <mergeCell ref="A1:R1"/>
    <mergeCell ref="K3:N3"/>
    <mergeCell ref="O3:R3"/>
    <mergeCell ref="A38:A41"/>
    <mergeCell ref="B38:B41"/>
    <mergeCell ref="C38:C41"/>
    <mergeCell ref="D38:D41"/>
    <mergeCell ref="E38:E41"/>
    <mergeCell ref="J38:J41"/>
    <mergeCell ref="K38:M41"/>
    <mergeCell ref="A42:A46"/>
    <mergeCell ref="B42:B46"/>
    <mergeCell ref="C42:C46"/>
    <mergeCell ref="D42:D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NATIONAL</vt:lpstr>
      <vt:lpstr>Acad indo</vt:lpstr>
      <vt:lpstr>Acad ext</vt:lpstr>
      <vt:lpstr>Criterium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Marie-Rose ALFANO-KALLI</dc:creator>
  <cp:lastModifiedBy>Marie-Rose ALFANO-KALLI</cp:lastModifiedBy>
  <dcterms:created xsi:type="dcterms:W3CDTF">2026-05-11T07:13:11Z</dcterms:created>
  <dcterms:modified xsi:type="dcterms:W3CDTF">2026-05-12T04:46:29Z</dcterms:modified>
</cp:coreProperties>
</file>